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/Desktop/Trader EB/"/>
    </mc:Choice>
  </mc:AlternateContent>
  <xr:revisionPtr revIDLastSave="0" documentId="13_ncr:1_{7CAD9564-109E-0E4A-80AA-72DCC9340B0F}" xr6:coauthVersionLast="36" xr6:coauthVersionMax="36" xr10:uidLastSave="{00000000-0000-0000-0000-000000000000}"/>
  <bookViews>
    <workbookView xWindow="25600" yWindow="460" windowWidth="27320" windowHeight="14000" xr2:uid="{A1ECB007-5A0F-4244-9EF9-A7F4E471CA52}"/>
  </bookViews>
  <sheets>
    <sheet name="GERENCIAMENTO DE BANCA" sheetId="1" r:id="rId1"/>
    <sheet name="JANEIRO" sheetId="2" r:id="rId2"/>
    <sheet name="FEVEREIRO" sheetId="4" r:id="rId3"/>
    <sheet name="MARÇO" sheetId="5" r:id="rId4"/>
    <sheet name="ABRIL" sheetId="6" r:id="rId5"/>
    <sheet name="MAIO" sheetId="7" r:id="rId6"/>
    <sheet name="JUNHO" sheetId="8" r:id="rId7"/>
    <sheet name="JULHO" sheetId="9" r:id="rId8"/>
    <sheet name="AGOSTO" sheetId="10" r:id="rId9"/>
    <sheet name="SETEMBRO" sheetId="11" r:id="rId10"/>
    <sheet name="OUTUBRO" sheetId="12" r:id="rId11"/>
    <sheet name="NOVEMBRO" sheetId="13" r:id="rId12"/>
    <sheet name="DEZEMBRO" sheetId="14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O21" i="1" s="1"/>
  <c r="P32" i="1" s="1"/>
  <c r="N32" i="1" s="1"/>
  <c r="P27" i="1" l="1"/>
  <c r="N27" i="1" s="1"/>
  <c r="P21" i="1"/>
  <c r="D46" i="14"/>
  <c r="C41" i="1" s="1"/>
  <c r="C15" i="14"/>
  <c r="D46" i="13"/>
  <c r="C40" i="1" s="1"/>
  <c r="C15" i="13"/>
  <c r="F15" i="13" s="1"/>
  <c r="G15" i="13" s="1"/>
  <c r="D46" i="12"/>
  <c r="C39" i="1" s="1"/>
  <c r="C15" i="12"/>
  <c r="D46" i="11"/>
  <c r="C38" i="1" s="1"/>
  <c r="C15" i="11"/>
  <c r="E15" i="11" s="1"/>
  <c r="C16" i="11" s="1"/>
  <c r="F16" i="11" s="1"/>
  <c r="D46" i="10"/>
  <c r="C37" i="1" s="1"/>
  <c r="C15" i="10"/>
  <c r="F15" i="10" s="1"/>
  <c r="G15" i="10" s="1"/>
  <c r="D46" i="9"/>
  <c r="C36" i="1" s="1"/>
  <c r="C15" i="9"/>
  <c r="E15" i="9" s="1"/>
  <c r="C16" i="9" s="1"/>
  <c r="D46" i="8"/>
  <c r="C35" i="1" s="1"/>
  <c r="C15" i="8"/>
  <c r="F15" i="8" s="1"/>
  <c r="G15" i="8" s="1"/>
  <c r="D46" i="7"/>
  <c r="C34" i="1" s="1"/>
  <c r="C15" i="7"/>
  <c r="E15" i="7" s="1"/>
  <c r="C16" i="7" s="1"/>
  <c r="E16" i="7" s="1"/>
  <c r="C17" i="7" s="1"/>
  <c r="E17" i="7" s="1"/>
  <c r="C18" i="7" s="1"/>
  <c r="E18" i="7" s="1"/>
  <c r="C19" i="7" s="1"/>
  <c r="E19" i="7" s="1"/>
  <c r="C20" i="7" s="1"/>
  <c r="E20" i="7" s="1"/>
  <c r="C21" i="7" s="1"/>
  <c r="E21" i="7" s="1"/>
  <c r="C22" i="7" s="1"/>
  <c r="E22" i="7" s="1"/>
  <c r="C23" i="7" s="1"/>
  <c r="E23" i="7" s="1"/>
  <c r="C24" i="7" s="1"/>
  <c r="E24" i="7" s="1"/>
  <c r="C25" i="7" s="1"/>
  <c r="E25" i="7" s="1"/>
  <c r="C26" i="7" s="1"/>
  <c r="E26" i="7" s="1"/>
  <c r="C27" i="7" s="1"/>
  <c r="E27" i="7" s="1"/>
  <c r="C28" i="7" s="1"/>
  <c r="E28" i="7" s="1"/>
  <c r="C29" i="7" s="1"/>
  <c r="E29" i="7" s="1"/>
  <c r="C30" i="7" s="1"/>
  <c r="E30" i="7" s="1"/>
  <c r="C31" i="7" s="1"/>
  <c r="E31" i="7" s="1"/>
  <c r="C32" i="7" s="1"/>
  <c r="E32" i="7" s="1"/>
  <c r="C33" i="7" s="1"/>
  <c r="E33" i="7" s="1"/>
  <c r="C34" i="7" s="1"/>
  <c r="E34" i="7" s="1"/>
  <c r="C35" i="7" s="1"/>
  <c r="E35" i="7" s="1"/>
  <c r="C36" i="7" s="1"/>
  <c r="E36" i="7" s="1"/>
  <c r="C37" i="7" s="1"/>
  <c r="E37" i="7" s="1"/>
  <c r="C38" i="7" s="1"/>
  <c r="E38" i="7" s="1"/>
  <c r="C39" i="7" s="1"/>
  <c r="E39" i="7" s="1"/>
  <c r="C40" i="7" s="1"/>
  <c r="E40" i="7" s="1"/>
  <c r="C41" i="7" s="1"/>
  <c r="E41" i="7" s="1"/>
  <c r="C42" i="7" s="1"/>
  <c r="E42" i="7" s="1"/>
  <c r="C43" i="7" s="1"/>
  <c r="E43" i="7" s="1"/>
  <c r="C44" i="7" s="1"/>
  <c r="E44" i="7" s="1"/>
  <c r="C45" i="7" s="1"/>
  <c r="E45" i="7" s="1"/>
  <c r="D46" i="6"/>
  <c r="C33" i="1" s="1"/>
  <c r="C15" i="6"/>
  <c r="D46" i="5"/>
  <c r="C32" i="1" s="1"/>
  <c r="C15" i="5"/>
  <c r="E15" i="5" s="1"/>
  <c r="C16" i="5" s="1"/>
  <c r="F16" i="5" s="1"/>
  <c r="D46" i="4"/>
  <c r="C31" i="1" s="1"/>
  <c r="C15" i="4"/>
  <c r="F15" i="4" s="1"/>
  <c r="G15" i="4" s="1"/>
  <c r="C15" i="2"/>
  <c r="F15" i="2" s="1"/>
  <c r="G15" i="2" s="1"/>
  <c r="D46" i="2"/>
  <c r="C30" i="1" s="1"/>
  <c r="L7" i="1"/>
  <c r="D13" i="1"/>
  <c r="E15" i="13" l="1"/>
  <c r="C16" i="13" s="1"/>
  <c r="F16" i="13" s="1"/>
  <c r="G16" i="13" s="1"/>
  <c r="R23" i="1"/>
  <c r="P29" i="1" s="1"/>
  <c r="N29" i="1" s="1"/>
  <c r="O22" i="1"/>
  <c r="R21" i="1" s="1"/>
  <c r="P22" i="1"/>
  <c r="F15" i="9"/>
  <c r="G15" i="9" s="1"/>
  <c r="F15" i="7"/>
  <c r="G15" i="7" s="1"/>
  <c r="C42" i="1"/>
  <c r="E15" i="4"/>
  <c r="C16" i="4" s="1"/>
  <c r="E16" i="4" s="1"/>
  <c r="C17" i="4" s="1"/>
  <c r="E17" i="4" s="1"/>
  <c r="C18" i="4" s="1"/>
  <c r="E15" i="10"/>
  <c r="C16" i="10" s="1"/>
  <c r="E16" i="10" s="1"/>
  <c r="C17" i="10" s="1"/>
  <c r="F17" i="10" s="1"/>
  <c r="E15" i="8"/>
  <c r="C16" i="8" s="1"/>
  <c r="F16" i="8" s="1"/>
  <c r="G16" i="8" s="1"/>
  <c r="F16" i="9"/>
  <c r="E16" i="9"/>
  <c r="C17" i="9" s="1"/>
  <c r="E17" i="9" s="1"/>
  <c r="C18" i="9" s="1"/>
  <c r="F18" i="9" s="1"/>
  <c r="F15" i="5"/>
  <c r="G15" i="5" s="1"/>
  <c r="G16" i="5" s="1"/>
  <c r="F15" i="11"/>
  <c r="G15" i="11" s="1"/>
  <c r="G16" i="11" s="1"/>
  <c r="E16" i="11"/>
  <c r="C17" i="11" s="1"/>
  <c r="F15" i="12"/>
  <c r="G15" i="12" s="1"/>
  <c r="E15" i="12"/>
  <c r="C16" i="12" s="1"/>
  <c r="F15" i="14"/>
  <c r="G15" i="14" s="1"/>
  <c r="E15" i="14"/>
  <c r="C16" i="14" s="1"/>
  <c r="E16" i="13"/>
  <c r="C17" i="13" s="1"/>
  <c r="F16" i="7"/>
  <c r="F18" i="7"/>
  <c r="F20" i="7"/>
  <c r="F22" i="7"/>
  <c r="F24" i="7"/>
  <c r="F26" i="7"/>
  <c r="F28" i="7"/>
  <c r="F30" i="7"/>
  <c r="F32" i="7"/>
  <c r="F34" i="7"/>
  <c r="F36" i="7"/>
  <c r="F38" i="7"/>
  <c r="F40" i="7"/>
  <c r="F42" i="7"/>
  <c r="F44" i="7"/>
  <c r="F17" i="7"/>
  <c r="F19" i="7"/>
  <c r="F21" i="7"/>
  <c r="F23" i="7"/>
  <c r="F25" i="7"/>
  <c r="F27" i="7"/>
  <c r="F29" i="7"/>
  <c r="F31" i="7"/>
  <c r="F33" i="7"/>
  <c r="F35" i="7"/>
  <c r="F37" i="7"/>
  <c r="F39" i="7"/>
  <c r="F41" i="7"/>
  <c r="F43" i="7"/>
  <c r="F45" i="7"/>
  <c r="E16" i="5"/>
  <c r="C17" i="5" s="1"/>
  <c r="F15" i="6"/>
  <c r="G15" i="6" s="1"/>
  <c r="E15" i="6"/>
  <c r="C16" i="6" s="1"/>
  <c r="E15" i="2"/>
  <c r="C16" i="2" s="1"/>
  <c r="M7" i="1"/>
  <c r="L8" i="1" s="1"/>
  <c r="D12" i="1"/>
  <c r="H15" i="1"/>
  <c r="H16" i="1" s="1"/>
  <c r="H12" i="1"/>
  <c r="H13" i="1" s="1"/>
  <c r="G16" i="7" l="1"/>
  <c r="P28" i="1"/>
  <c r="N28" i="1" s="1"/>
  <c r="N30" i="1" s="1"/>
  <c r="L30" i="1" s="1"/>
  <c r="M30" i="1" s="1"/>
  <c r="P33" i="1"/>
  <c r="N33" i="1" s="1"/>
  <c r="S23" i="1"/>
  <c r="P35" i="1" s="1"/>
  <c r="N35" i="1" s="1"/>
  <c r="O23" i="1"/>
  <c r="S21" i="1" s="1"/>
  <c r="P34" i="1" s="1"/>
  <c r="N34" i="1" s="1"/>
  <c r="F16" i="4"/>
  <c r="G16" i="4" s="1"/>
  <c r="G16" i="9"/>
  <c r="F17" i="9"/>
  <c r="E18" i="9"/>
  <c r="C19" i="9" s="1"/>
  <c r="F19" i="9" s="1"/>
  <c r="F17" i="4"/>
  <c r="E17" i="10"/>
  <c r="C18" i="10" s="1"/>
  <c r="F18" i="10" s="1"/>
  <c r="E16" i="8"/>
  <c r="C17" i="8" s="1"/>
  <c r="F17" i="8" s="1"/>
  <c r="G17" i="8" s="1"/>
  <c r="F16" i="10"/>
  <c r="G16" i="10" s="1"/>
  <c r="G17" i="10" s="1"/>
  <c r="F16" i="14"/>
  <c r="G16" i="14" s="1"/>
  <c r="E16" i="14"/>
  <c r="C17" i="14" s="1"/>
  <c r="F17" i="11"/>
  <c r="G17" i="11" s="1"/>
  <c r="E17" i="11"/>
  <c r="C18" i="11" s="1"/>
  <c r="F17" i="13"/>
  <c r="G17" i="13" s="1"/>
  <c r="E17" i="13"/>
  <c r="C18" i="13" s="1"/>
  <c r="F16" i="12"/>
  <c r="G16" i="12" s="1"/>
  <c r="E16" i="12"/>
  <c r="C17" i="12" s="1"/>
  <c r="G17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D34" i="1" s="1"/>
  <c r="F17" i="5"/>
  <c r="G17" i="5" s="1"/>
  <c r="E17" i="5"/>
  <c r="C18" i="5" s="1"/>
  <c r="E16" i="6"/>
  <c r="C17" i="6" s="1"/>
  <c r="F16" i="6"/>
  <c r="G16" i="6" s="1"/>
  <c r="E18" i="4"/>
  <c r="C19" i="4" s="1"/>
  <c r="F18" i="4"/>
  <c r="F16" i="2"/>
  <c r="G16" i="2" s="1"/>
  <c r="E16" i="2"/>
  <c r="C17" i="2" s="1"/>
  <c r="D15" i="1"/>
  <c r="D16" i="1" s="1"/>
  <c r="D21" i="1"/>
  <c r="M8" i="1"/>
  <c r="L9" i="1" s="1"/>
  <c r="G21" i="1" l="1"/>
  <c r="D22" i="1"/>
  <c r="G17" i="4"/>
  <c r="E18" i="10"/>
  <c r="C19" i="10" s="1"/>
  <c r="E19" i="10" s="1"/>
  <c r="C20" i="10" s="1"/>
  <c r="N36" i="1"/>
  <c r="L36" i="1" s="1"/>
  <c r="M36" i="1" s="1"/>
  <c r="G17" i="9"/>
  <c r="G18" i="9" s="1"/>
  <c r="G19" i="9" s="1"/>
  <c r="E19" i="9"/>
  <c r="C20" i="9" s="1"/>
  <c r="F20" i="9" s="1"/>
  <c r="G18" i="4"/>
  <c r="G18" i="10"/>
  <c r="E17" i="8"/>
  <c r="C18" i="8" s="1"/>
  <c r="E18" i="8" s="1"/>
  <c r="C19" i="8" s="1"/>
  <c r="E17" i="14"/>
  <c r="C18" i="14" s="1"/>
  <c r="F17" i="14"/>
  <c r="G17" i="14" s="1"/>
  <c r="F18" i="13"/>
  <c r="G18" i="13" s="1"/>
  <c r="E18" i="13"/>
  <c r="C19" i="13" s="1"/>
  <c r="F17" i="12"/>
  <c r="G17" i="12" s="1"/>
  <c r="E17" i="12"/>
  <c r="C18" i="12" s="1"/>
  <c r="F18" i="11"/>
  <c r="G18" i="11" s="1"/>
  <c r="E18" i="11"/>
  <c r="C19" i="11" s="1"/>
  <c r="F17" i="6"/>
  <c r="G17" i="6" s="1"/>
  <c r="E17" i="6"/>
  <c r="C18" i="6" s="1"/>
  <c r="F18" i="5"/>
  <c r="G18" i="5" s="1"/>
  <c r="E18" i="5"/>
  <c r="C19" i="5" s="1"/>
  <c r="F19" i="4"/>
  <c r="E19" i="4"/>
  <c r="C20" i="4" s="1"/>
  <c r="E17" i="2"/>
  <c r="C18" i="2" s="1"/>
  <c r="F17" i="2"/>
  <c r="G17" i="2" s="1"/>
  <c r="F21" i="1"/>
  <c r="M9" i="1"/>
  <c r="L10" i="1" s="1"/>
  <c r="E21" i="1" l="1"/>
  <c r="H21" i="1"/>
  <c r="F22" i="1"/>
  <c r="E22" i="1" s="1"/>
  <c r="D23" i="1"/>
  <c r="G22" i="1"/>
  <c r="F19" i="10"/>
  <c r="G19" i="10"/>
  <c r="E20" i="9"/>
  <c r="C21" i="9" s="1"/>
  <c r="F21" i="9" s="1"/>
  <c r="F18" i="8"/>
  <c r="G18" i="8" s="1"/>
  <c r="G19" i="4"/>
  <c r="G20" i="9"/>
  <c r="F19" i="8"/>
  <c r="E19" i="8"/>
  <c r="C20" i="8" s="1"/>
  <c r="E18" i="14"/>
  <c r="C19" i="14" s="1"/>
  <c r="F18" i="14"/>
  <c r="G18" i="14" s="1"/>
  <c r="F19" i="11"/>
  <c r="G19" i="11" s="1"/>
  <c r="E19" i="11"/>
  <c r="C20" i="11" s="1"/>
  <c r="E19" i="13"/>
  <c r="C20" i="13" s="1"/>
  <c r="F19" i="13"/>
  <c r="G19" i="13" s="1"/>
  <c r="F18" i="12"/>
  <c r="G18" i="12" s="1"/>
  <c r="E18" i="12"/>
  <c r="C19" i="12" s="1"/>
  <c r="E20" i="10"/>
  <c r="C21" i="10" s="1"/>
  <c r="F20" i="10"/>
  <c r="E18" i="6"/>
  <c r="C19" i="6" s="1"/>
  <c r="F18" i="6"/>
  <c r="G18" i="6" s="1"/>
  <c r="E19" i="5"/>
  <c r="C20" i="5" s="1"/>
  <c r="F19" i="5"/>
  <c r="G19" i="5" s="1"/>
  <c r="E20" i="4"/>
  <c r="C21" i="4" s="1"/>
  <c r="F20" i="4"/>
  <c r="E18" i="2"/>
  <c r="C19" i="2" s="1"/>
  <c r="F18" i="2"/>
  <c r="G18" i="2" s="1"/>
  <c r="H22" i="1"/>
  <c r="M10" i="1"/>
  <c r="L11" i="1" s="1"/>
  <c r="D24" i="1" l="1"/>
  <c r="F24" i="1" s="1"/>
  <c r="G23" i="1"/>
  <c r="F23" i="1"/>
  <c r="E23" i="1" s="1"/>
  <c r="G20" i="10"/>
  <c r="G20" i="4"/>
  <c r="E21" i="9"/>
  <c r="C22" i="9" s="1"/>
  <c r="F22" i="9" s="1"/>
  <c r="G19" i="8"/>
  <c r="G21" i="9"/>
  <c r="E20" i="8"/>
  <c r="C21" i="8" s="1"/>
  <c r="F20" i="8"/>
  <c r="F19" i="14"/>
  <c r="G19" i="14" s="1"/>
  <c r="E19" i="14"/>
  <c r="C20" i="14" s="1"/>
  <c r="F19" i="12"/>
  <c r="G19" i="12" s="1"/>
  <c r="E19" i="12"/>
  <c r="C20" i="12" s="1"/>
  <c r="F20" i="11"/>
  <c r="G20" i="11" s="1"/>
  <c r="E20" i="11"/>
  <c r="C21" i="11" s="1"/>
  <c r="F20" i="13"/>
  <c r="G20" i="13" s="1"/>
  <c r="E20" i="13"/>
  <c r="C21" i="13" s="1"/>
  <c r="F21" i="10"/>
  <c r="G21" i="10" s="1"/>
  <c r="E21" i="10"/>
  <c r="C22" i="10" s="1"/>
  <c r="F19" i="6"/>
  <c r="G19" i="6" s="1"/>
  <c r="E19" i="6"/>
  <c r="C20" i="6" s="1"/>
  <c r="F20" i="5"/>
  <c r="G20" i="5" s="1"/>
  <c r="E20" i="5"/>
  <c r="C21" i="5" s="1"/>
  <c r="F21" i="4"/>
  <c r="E21" i="4"/>
  <c r="C22" i="4" s="1"/>
  <c r="E19" i="2"/>
  <c r="C20" i="2" s="1"/>
  <c r="F19" i="2"/>
  <c r="G19" i="2" s="1"/>
  <c r="M11" i="1"/>
  <c r="L12" i="1" s="1"/>
  <c r="H23" i="1" l="1"/>
  <c r="E24" i="1"/>
  <c r="G21" i="4"/>
  <c r="E22" i="9"/>
  <c r="C23" i="9" s="1"/>
  <c r="F23" i="9" s="1"/>
  <c r="G20" i="8"/>
  <c r="G22" i="9"/>
  <c r="F21" i="8"/>
  <c r="E21" i="8"/>
  <c r="C22" i="8" s="1"/>
  <c r="F21" i="13"/>
  <c r="G21" i="13" s="1"/>
  <c r="E21" i="13"/>
  <c r="C22" i="13" s="1"/>
  <c r="F20" i="12"/>
  <c r="G20" i="12" s="1"/>
  <c r="E20" i="12"/>
  <c r="C21" i="12" s="1"/>
  <c r="F21" i="11"/>
  <c r="G21" i="11" s="1"/>
  <c r="E21" i="11"/>
  <c r="C22" i="11" s="1"/>
  <c r="F20" i="14"/>
  <c r="G20" i="14" s="1"/>
  <c r="E20" i="14"/>
  <c r="C21" i="14" s="1"/>
  <c r="F22" i="10"/>
  <c r="G22" i="10" s="1"/>
  <c r="E22" i="10"/>
  <c r="C23" i="10" s="1"/>
  <c r="E20" i="6"/>
  <c r="C21" i="6" s="1"/>
  <c r="F20" i="6"/>
  <c r="G20" i="6" s="1"/>
  <c r="F21" i="5"/>
  <c r="G21" i="5" s="1"/>
  <c r="E21" i="5"/>
  <c r="C22" i="5" s="1"/>
  <c r="F22" i="4"/>
  <c r="G22" i="4" s="1"/>
  <c r="E22" i="4"/>
  <c r="C23" i="4" s="1"/>
  <c r="E20" i="2"/>
  <c r="C21" i="2" s="1"/>
  <c r="F20" i="2"/>
  <c r="G20" i="2" s="1"/>
  <c r="H24" i="1"/>
  <c r="G24" i="1"/>
  <c r="M12" i="1"/>
  <c r="L13" i="1" s="1"/>
  <c r="E23" i="9" l="1"/>
  <c r="C24" i="9" s="1"/>
  <c r="F24" i="9" s="1"/>
  <c r="G21" i="8"/>
  <c r="G23" i="9"/>
  <c r="F22" i="8"/>
  <c r="E22" i="8"/>
  <c r="C23" i="8" s="1"/>
  <c r="F21" i="14"/>
  <c r="G21" i="14" s="1"/>
  <c r="E21" i="14"/>
  <c r="C22" i="14" s="1"/>
  <c r="F21" i="12"/>
  <c r="G21" i="12" s="1"/>
  <c r="E21" i="12"/>
  <c r="C22" i="12" s="1"/>
  <c r="F22" i="11"/>
  <c r="G22" i="11" s="1"/>
  <c r="E22" i="11"/>
  <c r="C23" i="11" s="1"/>
  <c r="E22" i="13"/>
  <c r="C23" i="13" s="1"/>
  <c r="F22" i="13"/>
  <c r="G22" i="13" s="1"/>
  <c r="F23" i="10"/>
  <c r="G23" i="10" s="1"/>
  <c r="E23" i="10"/>
  <c r="C24" i="10" s="1"/>
  <c r="F21" i="6"/>
  <c r="G21" i="6" s="1"/>
  <c r="E21" i="6"/>
  <c r="C22" i="6" s="1"/>
  <c r="F22" i="5"/>
  <c r="G22" i="5" s="1"/>
  <c r="E22" i="5"/>
  <c r="C23" i="5" s="1"/>
  <c r="F23" i="4"/>
  <c r="G23" i="4" s="1"/>
  <c r="E23" i="4"/>
  <c r="C24" i="4" s="1"/>
  <c r="E21" i="2"/>
  <c r="C22" i="2" s="1"/>
  <c r="F21" i="2"/>
  <c r="G21" i="2" s="1"/>
  <c r="M13" i="1"/>
  <c r="L14" i="1" s="1"/>
  <c r="E24" i="9" l="1"/>
  <c r="C25" i="9" s="1"/>
  <c r="G22" i="8"/>
  <c r="G24" i="9"/>
  <c r="E23" i="8"/>
  <c r="C24" i="8" s="1"/>
  <c r="F23" i="8"/>
  <c r="E22" i="12"/>
  <c r="C23" i="12" s="1"/>
  <c r="F22" i="12"/>
  <c r="G22" i="12" s="1"/>
  <c r="E23" i="13"/>
  <c r="C24" i="13" s="1"/>
  <c r="F23" i="13"/>
  <c r="G23" i="13" s="1"/>
  <c r="F23" i="11"/>
  <c r="G23" i="11" s="1"/>
  <c r="E23" i="11"/>
  <c r="C24" i="11" s="1"/>
  <c r="E22" i="14"/>
  <c r="C23" i="14" s="1"/>
  <c r="F22" i="14"/>
  <c r="G22" i="14" s="1"/>
  <c r="E25" i="9"/>
  <c r="C26" i="9" s="1"/>
  <c r="F25" i="9"/>
  <c r="F24" i="10"/>
  <c r="G24" i="10" s="1"/>
  <c r="E24" i="10"/>
  <c r="C25" i="10" s="1"/>
  <c r="E22" i="6"/>
  <c r="C23" i="6" s="1"/>
  <c r="F22" i="6"/>
  <c r="G22" i="6" s="1"/>
  <c r="E23" i="5"/>
  <c r="C24" i="5" s="1"/>
  <c r="F23" i="5"/>
  <c r="G23" i="5" s="1"/>
  <c r="F24" i="4"/>
  <c r="G24" i="4" s="1"/>
  <c r="E24" i="4"/>
  <c r="C25" i="4" s="1"/>
  <c r="E22" i="2"/>
  <c r="C23" i="2" s="1"/>
  <c r="F22" i="2"/>
  <c r="G22" i="2" s="1"/>
  <c r="M14" i="1"/>
  <c r="L15" i="1" s="1"/>
  <c r="G23" i="8" l="1"/>
  <c r="G25" i="9"/>
  <c r="E24" i="8"/>
  <c r="C25" i="8" s="1"/>
  <c r="F24" i="8"/>
  <c r="G24" i="8" s="1"/>
  <c r="E23" i="12"/>
  <c r="C24" i="12" s="1"/>
  <c r="F23" i="12"/>
  <c r="G23" i="12" s="1"/>
  <c r="F23" i="14"/>
  <c r="G23" i="14" s="1"/>
  <c r="E23" i="14"/>
  <c r="C24" i="14" s="1"/>
  <c r="F24" i="13"/>
  <c r="G24" i="13" s="1"/>
  <c r="E24" i="13"/>
  <c r="C25" i="13" s="1"/>
  <c r="F24" i="11"/>
  <c r="G24" i="11" s="1"/>
  <c r="E24" i="11"/>
  <c r="C25" i="11" s="1"/>
  <c r="F26" i="9"/>
  <c r="E26" i="9"/>
  <c r="C27" i="9" s="1"/>
  <c r="F25" i="10"/>
  <c r="G25" i="10" s="1"/>
  <c r="E25" i="10"/>
  <c r="C26" i="10" s="1"/>
  <c r="F23" i="6"/>
  <c r="G23" i="6" s="1"/>
  <c r="E23" i="6"/>
  <c r="C24" i="6" s="1"/>
  <c r="F24" i="5"/>
  <c r="G24" i="5" s="1"/>
  <c r="E24" i="5"/>
  <c r="C25" i="5" s="1"/>
  <c r="F25" i="4"/>
  <c r="G25" i="4" s="1"/>
  <c r="E25" i="4"/>
  <c r="C26" i="4" s="1"/>
  <c r="E23" i="2"/>
  <c r="C24" i="2" s="1"/>
  <c r="F23" i="2"/>
  <c r="G23" i="2" s="1"/>
  <c r="M15" i="1"/>
  <c r="L16" i="1" s="1"/>
  <c r="G26" i="9" l="1"/>
  <c r="E25" i="8"/>
  <c r="C26" i="8" s="1"/>
  <c r="F25" i="8"/>
  <c r="G25" i="8" s="1"/>
  <c r="F25" i="11"/>
  <c r="G25" i="11" s="1"/>
  <c r="E25" i="11"/>
  <c r="C26" i="11" s="1"/>
  <c r="F24" i="14"/>
  <c r="G24" i="14" s="1"/>
  <c r="E24" i="14"/>
  <c r="C25" i="14" s="1"/>
  <c r="E24" i="12"/>
  <c r="C25" i="12" s="1"/>
  <c r="F24" i="12"/>
  <c r="G24" i="12" s="1"/>
  <c r="F25" i="13"/>
  <c r="G25" i="13" s="1"/>
  <c r="E25" i="13"/>
  <c r="C26" i="13" s="1"/>
  <c r="F26" i="10"/>
  <c r="G26" i="10" s="1"/>
  <c r="E26" i="10"/>
  <c r="C27" i="10" s="1"/>
  <c r="F27" i="9"/>
  <c r="E27" i="9"/>
  <c r="C28" i="9" s="1"/>
  <c r="E24" i="6"/>
  <c r="C25" i="6" s="1"/>
  <c r="F24" i="6"/>
  <c r="G24" i="6" s="1"/>
  <c r="F25" i="5"/>
  <c r="G25" i="5" s="1"/>
  <c r="E25" i="5"/>
  <c r="C26" i="5" s="1"/>
  <c r="F26" i="4"/>
  <c r="G26" i="4" s="1"/>
  <c r="E26" i="4"/>
  <c r="C27" i="4" s="1"/>
  <c r="E24" i="2"/>
  <c r="C25" i="2" s="1"/>
  <c r="F24" i="2"/>
  <c r="G24" i="2" s="1"/>
  <c r="M16" i="1"/>
  <c r="L17" i="1" s="1"/>
  <c r="G27" i="9" l="1"/>
  <c r="E26" i="8"/>
  <c r="C27" i="8" s="1"/>
  <c r="F26" i="8"/>
  <c r="G26" i="8" s="1"/>
  <c r="F25" i="14"/>
  <c r="G25" i="14" s="1"/>
  <c r="E25" i="14"/>
  <c r="C26" i="14" s="1"/>
  <c r="E25" i="12"/>
  <c r="C26" i="12" s="1"/>
  <c r="F25" i="12"/>
  <c r="G25" i="12" s="1"/>
  <c r="F26" i="13"/>
  <c r="G26" i="13" s="1"/>
  <c r="E26" i="13"/>
  <c r="C27" i="13" s="1"/>
  <c r="F26" i="11"/>
  <c r="G26" i="11" s="1"/>
  <c r="E26" i="11"/>
  <c r="C27" i="11" s="1"/>
  <c r="F28" i="9"/>
  <c r="E28" i="9"/>
  <c r="C29" i="9" s="1"/>
  <c r="F27" i="10"/>
  <c r="G27" i="10" s="1"/>
  <c r="E27" i="10"/>
  <c r="C28" i="10" s="1"/>
  <c r="F25" i="6"/>
  <c r="G25" i="6" s="1"/>
  <c r="E25" i="6"/>
  <c r="C26" i="6" s="1"/>
  <c r="F26" i="5"/>
  <c r="G26" i="5" s="1"/>
  <c r="E26" i="5"/>
  <c r="C27" i="5" s="1"/>
  <c r="F27" i="4"/>
  <c r="G27" i="4" s="1"/>
  <c r="E27" i="4"/>
  <c r="C28" i="4" s="1"/>
  <c r="E25" i="2"/>
  <c r="C26" i="2" s="1"/>
  <c r="F25" i="2"/>
  <c r="G25" i="2" s="1"/>
  <c r="G28" i="9" l="1"/>
  <c r="F27" i="8"/>
  <c r="G27" i="8" s="1"/>
  <c r="E27" i="8"/>
  <c r="C28" i="8" s="1"/>
  <c r="E26" i="14"/>
  <c r="C27" i="14" s="1"/>
  <c r="F26" i="14"/>
  <c r="G26" i="14" s="1"/>
  <c r="F27" i="11"/>
  <c r="G27" i="11" s="1"/>
  <c r="E27" i="11"/>
  <c r="C28" i="11" s="1"/>
  <c r="E27" i="13"/>
  <c r="C28" i="13" s="1"/>
  <c r="F27" i="13"/>
  <c r="G27" i="13" s="1"/>
  <c r="E26" i="12"/>
  <c r="C27" i="12" s="1"/>
  <c r="F26" i="12"/>
  <c r="G26" i="12" s="1"/>
  <c r="F28" i="10"/>
  <c r="G28" i="10" s="1"/>
  <c r="E28" i="10"/>
  <c r="C29" i="10" s="1"/>
  <c r="E29" i="9"/>
  <c r="C30" i="9" s="1"/>
  <c r="F29" i="9"/>
  <c r="G29" i="9" s="1"/>
  <c r="E26" i="6"/>
  <c r="C27" i="6" s="1"/>
  <c r="F26" i="6"/>
  <c r="G26" i="6" s="1"/>
  <c r="E27" i="5"/>
  <c r="C28" i="5" s="1"/>
  <c r="F27" i="5"/>
  <c r="G27" i="5" s="1"/>
  <c r="F28" i="4"/>
  <c r="G28" i="4" s="1"/>
  <c r="E28" i="4"/>
  <c r="C29" i="4" s="1"/>
  <c r="E26" i="2"/>
  <c r="C27" i="2" s="1"/>
  <c r="F26" i="2"/>
  <c r="G26" i="2" s="1"/>
  <c r="E28" i="8" l="1"/>
  <c r="C29" i="8" s="1"/>
  <c r="F28" i="8"/>
  <c r="G28" i="8" s="1"/>
  <c r="F27" i="14"/>
  <c r="G27" i="14" s="1"/>
  <c r="E27" i="14"/>
  <c r="C28" i="14" s="1"/>
  <c r="E27" i="12"/>
  <c r="C28" i="12" s="1"/>
  <c r="F27" i="12"/>
  <c r="G27" i="12" s="1"/>
  <c r="F28" i="11"/>
  <c r="G28" i="11" s="1"/>
  <c r="E28" i="11"/>
  <c r="C29" i="11" s="1"/>
  <c r="F28" i="13"/>
  <c r="G28" i="13" s="1"/>
  <c r="E28" i="13"/>
  <c r="C29" i="13" s="1"/>
  <c r="F30" i="9"/>
  <c r="G30" i="9" s="1"/>
  <c r="E30" i="9"/>
  <c r="C31" i="9" s="1"/>
  <c r="F29" i="10"/>
  <c r="G29" i="10" s="1"/>
  <c r="E29" i="10"/>
  <c r="C30" i="10" s="1"/>
  <c r="F27" i="6"/>
  <c r="G27" i="6" s="1"/>
  <c r="E27" i="6"/>
  <c r="C28" i="6" s="1"/>
  <c r="F28" i="5"/>
  <c r="G28" i="5" s="1"/>
  <c r="E28" i="5"/>
  <c r="C29" i="5" s="1"/>
  <c r="F29" i="4"/>
  <c r="G29" i="4" s="1"/>
  <c r="E29" i="4"/>
  <c r="C30" i="4" s="1"/>
  <c r="E27" i="2"/>
  <c r="C28" i="2" s="1"/>
  <c r="F27" i="2"/>
  <c r="G27" i="2" s="1"/>
  <c r="E29" i="8" l="1"/>
  <c r="C30" i="8" s="1"/>
  <c r="F29" i="8"/>
  <c r="G29" i="8" s="1"/>
  <c r="F29" i="13"/>
  <c r="G29" i="13" s="1"/>
  <c r="E29" i="13"/>
  <c r="C30" i="13" s="1"/>
  <c r="E28" i="12"/>
  <c r="C29" i="12" s="1"/>
  <c r="F28" i="12"/>
  <c r="G28" i="12" s="1"/>
  <c r="F29" i="11"/>
  <c r="G29" i="11" s="1"/>
  <c r="E29" i="11"/>
  <c r="C30" i="11" s="1"/>
  <c r="F28" i="14"/>
  <c r="G28" i="14" s="1"/>
  <c r="E28" i="14"/>
  <c r="C29" i="14" s="1"/>
  <c r="F31" i="9"/>
  <c r="G31" i="9" s="1"/>
  <c r="E31" i="9"/>
  <c r="C32" i="9" s="1"/>
  <c r="F30" i="10"/>
  <c r="G30" i="10" s="1"/>
  <c r="E30" i="10"/>
  <c r="C31" i="10" s="1"/>
  <c r="F28" i="6"/>
  <c r="G28" i="6" s="1"/>
  <c r="E28" i="6"/>
  <c r="C29" i="6" s="1"/>
  <c r="F29" i="5"/>
  <c r="G29" i="5" s="1"/>
  <c r="E29" i="5"/>
  <c r="C30" i="5" s="1"/>
  <c r="F30" i="4"/>
  <c r="G30" i="4" s="1"/>
  <c r="E30" i="4"/>
  <c r="C31" i="4" s="1"/>
  <c r="E28" i="2"/>
  <c r="C29" i="2" s="1"/>
  <c r="F28" i="2"/>
  <c r="G28" i="2" s="1"/>
  <c r="E30" i="8" l="1"/>
  <c r="C31" i="8" s="1"/>
  <c r="F30" i="8"/>
  <c r="G30" i="8" s="1"/>
  <c r="F29" i="14"/>
  <c r="G29" i="14" s="1"/>
  <c r="E29" i="14"/>
  <c r="C30" i="14" s="1"/>
  <c r="E29" i="12"/>
  <c r="C30" i="12" s="1"/>
  <c r="F29" i="12"/>
  <c r="G29" i="12" s="1"/>
  <c r="E30" i="11"/>
  <c r="C31" i="11" s="1"/>
  <c r="F30" i="11"/>
  <c r="G30" i="11" s="1"/>
  <c r="E30" i="13"/>
  <c r="C31" i="13" s="1"/>
  <c r="F30" i="13"/>
  <c r="G30" i="13" s="1"/>
  <c r="F32" i="9"/>
  <c r="G32" i="9" s="1"/>
  <c r="E32" i="9"/>
  <c r="C33" i="9" s="1"/>
  <c r="F31" i="10"/>
  <c r="G31" i="10" s="1"/>
  <c r="E31" i="10"/>
  <c r="C32" i="10" s="1"/>
  <c r="F30" i="5"/>
  <c r="G30" i="5" s="1"/>
  <c r="E30" i="5"/>
  <c r="C31" i="5" s="1"/>
  <c r="E29" i="6"/>
  <c r="C30" i="6" s="1"/>
  <c r="F29" i="6"/>
  <c r="G29" i="6" s="1"/>
  <c r="F31" i="4"/>
  <c r="G31" i="4" s="1"/>
  <c r="E31" i="4"/>
  <c r="C32" i="4" s="1"/>
  <c r="E29" i="2"/>
  <c r="C30" i="2" s="1"/>
  <c r="F29" i="2"/>
  <c r="G29" i="2" s="1"/>
  <c r="E31" i="8" l="1"/>
  <c r="C32" i="8" s="1"/>
  <c r="F31" i="8"/>
  <c r="G31" i="8" s="1"/>
  <c r="E30" i="14"/>
  <c r="C31" i="14" s="1"/>
  <c r="F30" i="14"/>
  <c r="G30" i="14" s="1"/>
  <c r="E31" i="13"/>
  <c r="C32" i="13" s="1"/>
  <c r="F31" i="13"/>
  <c r="G31" i="13" s="1"/>
  <c r="E30" i="12"/>
  <c r="C31" i="12" s="1"/>
  <c r="F30" i="12"/>
  <c r="G30" i="12" s="1"/>
  <c r="F31" i="11"/>
  <c r="G31" i="11" s="1"/>
  <c r="E31" i="11"/>
  <c r="C32" i="11" s="1"/>
  <c r="F32" i="10"/>
  <c r="G32" i="10" s="1"/>
  <c r="E32" i="10"/>
  <c r="C33" i="10" s="1"/>
  <c r="E33" i="9"/>
  <c r="C34" i="9" s="1"/>
  <c r="F33" i="9"/>
  <c r="G33" i="9" s="1"/>
  <c r="E31" i="5"/>
  <c r="C32" i="5" s="1"/>
  <c r="F31" i="5"/>
  <c r="G31" i="5" s="1"/>
  <c r="F30" i="6"/>
  <c r="G30" i="6" s="1"/>
  <c r="E30" i="6"/>
  <c r="C31" i="6" s="1"/>
  <c r="F32" i="4"/>
  <c r="G32" i="4" s="1"/>
  <c r="E32" i="4"/>
  <c r="C33" i="4" s="1"/>
  <c r="E30" i="2"/>
  <c r="C31" i="2" s="1"/>
  <c r="F30" i="2"/>
  <c r="G30" i="2" s="1"/>
  <c r="F32" i="8" l="1"/>
  <c r="G32" i="8" s="1"/>
  <c r="E32" i="8"/>
  <c r="C33" i="8" s="1"/>
  <c r="F32" i="11"/>
  <c r="G32" i="11" s="1"/>
  <c r="E32" i="11"/>
  <c r="C33" i="11" s="1"/>
  <c r="F32" i="13"/>
  <c r="G32" i="13" s="1"/>
  <c r="E32" i="13"/>
  <c r="C33" i="13" s="1"/>
  <c r="E31" i="12"/>
  <c r="C32" i="12" s="1"/>
  <c r="F31" i="12"/>
  <c r="G31" i="12" s="1"/>
  <c r="F31" i="14"/>
  <c r="G31" i="14" s="1"/>
  <c r="E31" i="14"/>
  <c r="C32" i="14" s="1"/>
  <c r="F34" i="9"/>
  <c r="G34" i="9" s="1"/>
  <c r="E34" i="9"/>
  <c r="C35" i="9" s="1"/>
  <c r="F33" i="10"/>
  <c r="G33" i="10" s="1"/>
  <c r="E33" i="10"/>
  <c r="C34" i="10" s="1"/>
  <c r="F32" i="5"/>
  <c r="G32" i="5" s="1"/>
  <c r="E32" i="5"/>
  <c r="C33" i="5" s="1"/>
  <c r="F31" i="6"/>
  <c r="G31" i="6" s="1"/>
  <c r="E31" i="6"/>
  <c r="C32" i="6" s="1"/>
  <c r="F33" i="4"/>
  <c r="G33" i="4" s="1"/>
  <c r="E33" i="4"/>
  <c r="C34" i="4" s="1"/>
  <c r="E31" i="2"/>
  <c r="C32" i="2" s="1"/>
  <c r="F31" i="2"/>
  <c r="G31" i="2" s="1"/>
  <c r="E33" i="8" l="1"/>
  <c r="C34" i="8" s="1"/>
  <c r="F33" i="8"/>
  <c r="G33" i="8" s="1"/>
  <c r="F32" i="14"/>
  <c r="G32" i="14" s="1"/>
  <c r="E32" i="14"/>
  <c r="C33" i="14" s="1"/>
  <c r="F33" i="13"/>
  <c r="G33" i="13" s="1"/>
  <c r="E33" i="13"/>
  <c r="C34" i="13" s="1"/>
  <c r="F33" i="11"/>
  <c r="G33" i="11" s="1"/>
  <c r="E33" i="11"/>
  <c r="C34" i="11" s="1"/>
  <c r="E32" i="12"/>
  <c r="C33" i="12" s="1"/>
  <c r="F32" i="12"/>
  <c r="G32" i="12" s="1"/>
  <c r="F34" i="10"/>
  <c r="G34" i="10" s="1"/>
  <c r="E34" i="10"/>
  <c r="C35" i="10" s="1"/>
  <c r="F35" i="9"/>
  <c r="G35" i="9" s="1"/>
  <c r="E35" i="9"/>
  <c r="C36" i="9" s="1"/>
  <c r="E33" i="5"/>
  <c r="C34" i="5" s="1"/>
  <c r="F33" i="5"/>
  <c r="G33" i="5" s="1"/>
  <c r="E32" i="6"/>
  <c r="C33" i="6" s="1"/>
  <c r="F32" i="6"/>
  <c r="G32" i="6" s="1"/>
  <c r="F34" i="4"/>
  <c r="G34" i="4" s="1"/>
  <c r="E34" i="4"/>
  <c r="C35" i="4" s="1"/>
  <c r="E32" i="2"/>
  <c r="C33" i="2" s="1"/>
  <c r="F32" i="2"/>
  <c r="G32" i="2" s="1"/>
  <c r="E34" i="8" l="1"/>
  <c r="C35" i="8" s="1"/>
  <c r="F34" i="8"/>
  <c r="G34" i="8" s="1"/>
  <c r="E33" i="12"/>
  <c r="C34" i="12" s="1"/>
  <c r="F33" i="12"/>
  <c r="G33" i="12" s="1"/>
  <c r="F34" i="13"/>
  <c r="G34" i="13" s="1"/>
  <c r="E34" i="13"/>
  <c r="C35" i="13" s="1"/>
  <c r="F34" i="11"/>
  <c r="G34" i="11" s="1"/>
  <c r="E34" i="11"/>
  <c r="C35" i="11" s="1"/>
  <c r="F33" i="14"/>
  <c r="G33" i="14" s="1"/>
  <c r="E33" i="14"/>
  <c r="C34" i="14" s="1"/>
  <c r="F35" i="10"/>
  <c r="G35" i="10" s="1"/>
  <c r="E35" i="10"/>
  <c r="C36" i="10" s="1"/>
  <c r="F36" i="9"/>
  <c r="G36" i="9" s="1"/>
  <c r="E36" i="9"/>
  <c r="C37" i="9" s="1"/>
  <c r="F34" i="5"/>
  <c r="G34" i="5" s="1"/>
  <c r="E34" i="5"/>
  <c r="C35" i="5" s="1"/>
  <c r="F33" i="6"/>
  <c r="G33" i="6" s="1"/>
  <c r="E33" i="6"/>
  <c r="C34" i="6" s="1"/>
  <c r="F35" i="4"/>
  <c r="G35" i="4" s="1"/>
  <c r="E35" i="4"/>
  <c r="C36" i="4" s="1"/>
  <c r="E33" i="2"/>
  <c r="C34" i="2" s="1"/>
  <c r="F33" i="2"/>
  <c r="G33" i="2" s="1"/>
  <c r="E35" i="8" l="1"/>
  <c r="C36" i="8" s="1"/>
  <c r="F35" i="8"/>
  <c r="G35" i="8" s="1"/>
  <c r="E34" i="14"/>
  <c r="C35" i="14" s="1"/>
  <c r="F34" i="14"/>
  <c r="G34" i="14" s="1"/>
  <c r="E35" i="13"/>
  <c r="C36" i="13" s="1"/>
  <c r="F35" i="13"/>
  <c r="G35" i="13" s="1"/>
  <c r="F35" i="11"/>
  <c r="G35" i="11" s="1"/>
  <c r="E35" i="11"/>
  <c r="C36" i="11" s="1"/>
  <c r="E34" i="12"/>
  <c r="C35" i="12" s="1"/>
  <c r="F34" i="12"/>
  <c r="G34" i="12" s="1"/>
  <c r="E37" i="9"/>
  <c r="C38" i="9" s="1"/>
  <c r="F37" i="9"/>
  <c r="G37" i="9" s="1"/>
  <c r="F36" i="10"/>
  <c r="G36" i="10" s="1"/>
  <c r="E36" i="10"/>
  <c r="C37" i="10" s="1"/>
  <c r="F34" i="6"/>
  <c r="G34" i="6" s="1"/>
  <c r="E34" i="6"/>
  <c r="C35" i="6" s="1"/>
  <c r="F35" i="5"/>
  <c r="G35" i="5" s="1"/>
  <c r="E35" i="5"/>
  <c r="C36" i="5" s="1"/>
  <c r="F36" i="4"/>
  <c r="G36" i="4" s="1"/>
  <c r="E36" i="4"/>
  <c r="C37" i="4" s="1"/>
  <c r="E34" i="2"/>
  <c r="C35" i="2" s="1"/>
  <c r="F34" i="2"/>
  <c r="G34" i="2" s="1"/>
  <c r="E36" i="8" l="1"/>
  <c r="C37" i="8" s="1"/>
  <c r="F36" i="8"/>
  <c r="G36" i="8" s="1"/>
  <c r="E35" i="12"/>
  <c r="C36" i="12" s="1"/>
  <c r="F35" i="12"/>
  <c r="G35" i="12" s="1"/>
  <c r="F36" i="13"/>
  <c r="G36" i="13" s="1"/>
  <c r="E36" i="13"/>
  <c r="C37" i="13" s="1"/>
  <c r="F36" i="11"/>
  <c r="G36" i="11" s="1"/>
  <c r="E36" i="11"/>
  <c r="C37" i="11" s="1"/>
  <c r="F35" i="14"/>
  <c r="G35" i="14" s="1"/>
  <c r="E35" i="14"/>
  <c r="C36" i="14" s="1"/>
  <c r="F38" i="9"/>
  <c r="G38" i="9" s="1"/>
  <c r="E38" i="9"/>
  <c r="C39" i="9" s="1"/>
  <c r="F37" i="10"/>
  <c r="G37" i="10" s="1"/>
  <c r="E37" i="10"/>
  <c r="C38" i="10" s="1"/>
  <c r="F35" i="6"/>
  <c r="G35" i="6" s="1"/>
  <c r="E35" i="6"/>
  <c r="C36" i="6" s="1"/>
  <c r="F36" i="5"/>
  <c r="G36" i="5" s="1"/>
  <c r="E36" i="5"/>
  <c r="C37" i="5" s="1"/>
  <c r="F37" i="4"/>
  <c r="G37" i="4" s="1"/>
  <c r="E37" i="4"/>
  <c r="C38" i="4" s="1"/>
  <c r="E35" i="2"/>
  <c r="C36" i="2" s="1"/>
  <c r="F35" i="2"/>
  <c r="G35" i="2" s="1"/>
  <c r="E37" i="8" l="1"/>
  <c r="C38" i="8" s="1"/>
  <c r="F37" i="8"/>
  <c r="G37" i="8" s="1"/>
  <c r="E36" i="14"/>
  <c r="C37" i="14" s="1"/>
  <c r="F36" i="14"/>
  <c r="G36" i="14" s="1"/>
  <c r="F37" i="13"/>
  <c r="G37" i="13" s="1"/>
  <c r="E37" i="13"/>
  <c r="C38" i="13" s="1"/>
  <c r="F37" i="11"/>
  <c r="G37" i="11" s="1"/>
  <c r="E37" i="11"/>
  <c r="C38" i="11" s="1"/>
  <c r="E36" i="12"/>
  <c r="C37" i="12" s="1"/>
  <c r="F36" i="12"/>
  <c r="G36" i="12" s="1"/>
  <c r="E39" i="9"/>
  <c r="C40" i="9" s="1"/>
  <c r="F39" i="9"/>
  <c r="G39" i="9" s="1"/>
  <c r="F38" i="10"/>
  <c r="G38" i="10" s="1"/>
  <c r="E38" i="10"/>
  <c r="C39" i="10" s="1"/>
  <c r="F36" i="6"/>
  <c r="G36" i="6" s="1"/>
  <c r="E36" i="6"/>
  <c r="C37" i="6" s="1"/>
  <c r="E37" i="5"/>
  <c r="C38" i="5" s="1"/>
  <c r="F37" i="5"/>
  <c r="G37" i="5" s="1"/>
  <c r="F38" i="4"/>
  <c r="G38" i="4" s="1"/>
  <c r="E38" i="4"/>
  <c r="C39" i="4" s="1"/>
  <c r="E36" i="2"/>
  <c r="C37" i="2" s="1"/>
  <c r="F36" i="2"/>
  <c r="G36" i="2" s="1"/>
  <c r="E38" i="8" l="1"/>
  <c r="C39" i="8" s="1"/>
  <c r="F38" i="8"/>
  <c r="G38" i="8" s="1"/>
  <c r="F37" i="14"/>
  <c r="G37" i="14" s="1"/>
  <c r="E37" i="14"/>
  <c r="C38" i="14" s="1"/>
  <c r="E37" i="12"/>
  <c r="C38" i="12" s="1"/>
  <c r="F37" i="12"/>
  <c r="G37" i="12" s="1"/>
  <c r="E38" i="13"/>
  <c r="C39" i="13" s="1"/>
  <c r="F38" i="13"/>
  <c r="G38" i="13" s="1"/>
  <c r="F38" i="11"/>
  <c r="G38" i="11" s="1"/>
  <c r="E38" i="11"/>
  <c r="C39" i="11" s="1"/>
  <c r="E40" i="9"/>
  <c r="C41" i="9" s="1"/>
  <c r="F40" i="9"/>
  <c r="G40" i="9" s="1"/>
  <c r="F39" i="10"/>
  <c r="G39" i="10" s="1"/>
  <c r="E39" i="10"/>
  <c r="C40" i="10" s="1"/>
  <c r="F38" i="5"/>
  <c r="G38" i="5" s="1"/>
  <c r="E38" i="5"/>
  <c r="C39" i="5" s="1"/>
  <c r="F37" i="6"/>
  <c r="G37" i="6" s="1"/>
  <c r="E37" i="6"/>
  <c r="C38" i="6" s="1"/>
  <c r="F39" i="4"/>
  <c r="G39" i="4" s="1"/>
  <c r="E39" i="4"/>
  <c r="C40" i="4" s="1"/>
  <c r="E37" i="2"/>
  <c r="C38" i="2" s="1"/>
  <c r="F37" i="2"/>
  <c r="G37" i="2" s="1"/>
  <c r="E39" i="8" l="1"/>
  <c r="C40" i="8" s="1"/>
  <c r="F39" i="8"/>
  <c r="G39" i="8" s="1"/>
  <c r="F39" i="11"/>
  <c r="G39" i="11" s="1"/>
  <c r="E39" i="11"/>
  <c r="C40" i="11" s="1"/>
  <c r="E38" i="12"/>
  <c r="C39" i="12" s="1"/>
  <c r="F38" i="12"/>
  <c r="G38" i="12" s="1"/>
  <c r="E39" i="13"/>
  <c r="C40" i="13" s="1"/>
  <c r="F39" i="13"/>
  <c r="G39" i="13" s="1"/>
  <c r="E38" i="14"/>
  <c r="C39" i="14" s="1"/>
  <c r="F38" i="14"/>
  <c r="G38" i="14" s="1"/>
  <c r="F40" i="10"/>
  <c r="G40" i="10" s="1"/>
  <c r="E40" i="10"/>
  <c r="C41" i="10" s="1"/>
  <c r="E41" i="9"/>
  <c r="C42" i="9" s="1"/>
  <c r="F41" i="9"/>
  <c r="G41" i="9" s="1"/>
  <c r="E39" i="5"/>
  <c r="C40" i="5" s="1"/>
  <c r="F39" i="5"/>
  <c r="G39" i="5" s="1"/>
  <c r="F38" i="6"/>
  <c r="G38" i="6" s="1"/>
  <c r="E38" i="6"/>
  <c r="C39" i="6" s="1"/>
  <c r="F40" i="4"/>
  <c r="G40" i="4" s="1"/>
  <c r="E40" i="4"/>
  <c r="C41" i="4" s="1"/>
  <c r="E38" i="2"/>
  <c r="C39" i="2" s="1"/>
  <c r="F38" i="2"/>
  <c r="G38" i="2" s="1"/>
  <c r="F40" i="8" l="1"/>
  <c r="G40" i="8" s="1"/>
  <c r="E40" i="8"/>
  <c r="C41" i="8" s="1"/>
  <c r="F39" i="14"/>
  <c r="G39" i="14" s="1"/>
  <c r="E39" i="14"/>
  <c r="C40" i="14" s="1"/>
  <c r="E39" i="12"/>
  <c r="C40" i="12" s="1"/>
  <c r="F39" i="12"/>
  <c r="G39" i="12" s="1"/>
  <c r="F40" i="11"/>
  <c r="G40" i="11" s="1"/>
  <c r="E40" i="11"/>
  <c r="C41" i="11" s="1"/>
  <c r="F40" i="13"/>
  <c r="G40" i="13" s="1"/>
  <c r="E40" i="13"/>
  <c r="C41" i="13" s="1"/>
  <c r="E42" i="9"/>
  <c r="C43" i="9" s="1"/>
  <c r="F42" i="9"/>
  <c r="G42" i="9" s="1"/>
  <c r="F41" i="10"/>
  <c r="G41" i="10" s="1"/>
  <c r="E41" i="10"/>
  <c r="C42" i="10" s="1"/>
  <c r="F39" i="6"/>
  <c r="G39" i="6" s="1"/>
  <c r="E39" i="6"/>
  <c r="C40" i="6" s="1"/>
  <c r="F40" i="5"/>
  <c r="G40" i="5" s="1"/>
  <c r="E40" i="5"/>
  <c r="C41" i="5" s="1"/>
  <c r="F41" i="4"/>
  <c r="G41" i="4" s="1"/>
  <c r="E41" i="4"/>
  <c r="C42" i="4" s="1"/>
  <c r="E39" i="2"/>
  <c r="C40" i="2" s="1"/>
  <c r="F39" i="2"/>
  <c r="G39" i="2" s="1"/>
  <c r="E41" i="8" l="1"/>
  <c r="C42" i="8" s="1"/>
  <c r="F41" i="8"/>
  <c r="G41" i="8" s="1"/>
  <c r="F41" i="13"/>
  <c r="G41" i="13" s="1"/>
  <c r="E41" i="13"/>
  <c r="C42" i="13" s="1"/>
  <c r="E40" i="12"/>
  <c r="C41" i="12" s="1"/>
  <c r="F40" i="12"/>
  <c r="G40" i="12" s="1"/>
  <c r="F41" i="11"/>
  <c r="G41" i="11" s="1"/>
  <c r="E41" i="11"/>
  <c r="C42" i="11" s="1"/>
  <c r="E40" i="14"/>
  <c r="C41" i="14" s="1"/>
  <c r="F40" i="14"/>
  <c r="G40" i="14" s="1"/>
  <c r="F42" i="10"/>
  <c r="G42" i="10" s="1"/>
  <c r="E42" i="10"/>
  <c r="C43" i="10" s="1"/>
  <c r="E43" i="9"/>
  <c r="C44" i="9" s="1"/>
  <c r="F43" i="9"/>
  <c r="G43" i="9" s="1"/>
  <c r="F40" i="6"/>
  <c r="G40" i="6" s="1"/>
  <c r="E40" i="6"/>
  <c r="C41" i="6" s="1"/>
  <c r="F41" i="5"/>
  <c r="G41" i="5" s="1"/>
  <c r="E41" i="5"/>
  <c r="C42" i="5" s="1"/>
  <c r="F42" i="4"/>
  <c r="G42" i="4" s="1"/>
  <c r="E42" i="4"/>
  <c r="C43" i="4" s="1"/>
  <c r="E40" i="2"/>
  <c r="C41" i="2" s="1"/>
  <c r="F40" i="2"/>
  <c r="G40" i="2" s="1"/>
  <c r="F42" i="8" l="1"/>
  <c r="G42" i="8" s="1"/>
  <c r="E42" i="8"/>
  <c r="C43" i="8" s="1"/>
  <c r="F42" i="13"/>
  <c r="G42" i="13" s="1"/>
  <c r="E42" i="13"/>
  <c r="C43" i="13" s="1"/>
  <c r="F41" i="14"/>
  <c r="G41" i="14" s="1"/>
  <c r="E41" i="14"/>
  <c r="C42" i="14" s="1"/>
  <c r="E41" i="12"/>
  <c r="C42" i="12" s="1"/>
  <c r="F41" i="12"/>
  <c r="G41" i="12" s="1"/>
  <c r="F42" i="11"/>
  <c r="G42" i="11" s="1"/>
  <c r="E42" i="11"/>
  <c r="C43" i="11" s="1"/>
  <c r="E44" i="9"/>
  <c r="C45" i="9" s="1"/>
  <c r="F44" i="9"/>
  <c r="G44" i="9" s="1"/>
  <c r="F43" i="10"/>
  <c r="G43" i="10" s="1"/>
  <c r="E43" i="10"/>
  <c r="C44" i="10" s="1"/>
  <c r="E41" i="6"/>
  <c r="C42" i="6" s="1"/>
  <c r="F41" i="6"/>
  <c r="G41" i="6" s="1"/>
  <c r="F42" i="5"/>
  <c r="G42" i="5" s="1"/>
  <c r="E42" i="5"/>
  <c r="C43" i="5" s="1"/>
  <c r="F43" i="4"/>
  <c r="G43" i="4" s="1"/>
  <c r="E43" i="4"/>
  <c r="C44" i="4" s="1"/>
  <c r="E41" i="2"/>
  <c r="C42" i="2" s="1"/>
  <c r="F41" i="2"/>
  <c r="G41" i="2" s="1"/>
  <c r="E43" i="8" l="1"/>
  <c r="C44" i="8" s="1"/>
  <c r="F43" i="8"/>
  <c r="G43" i="8" s="1"/>
  <c r="E42" i="14"/>
  <c r="C43" i="14" s="1"/>
  <c r="F42" i="14"/>
  <c r="G42" i="14" s="1"/>
  <c r="E42" i="12"/>
  <c r="C43" i="12" s="1"/>
  <c r="F42" i="12"/>
  <c r="G42" i="12" s="1"/>
  <c r="E43" i="13"/>
  <c r="C44" i="13" s="1"/>
  <c r="F43" i="13"/>
  <c r="G43" i="13" s="1"/>
  <c r="F43" i="11"/>
  <c r="G43" i="11" s="1"/>
  <c r="E43" i="11"/>
  <c r="C44" i="11" s="1"/>
  <c r="F44" i="10"/>
  <c r="G44" i="10" s="1"/>
  <c r="E44" i="10"/>
  <c r="C45" i="10" s="1"/>
  <c r="E45" i="9"/>
  <c r="F45" i="9"/>
  <c r="G45" i="9" s="1"/>
  <c r="D36" i="1" s="1"/>
  <c r="F42" i="6"/>
  <c r="G42" i="6" s="1"/>
  <c r="E42" i="6"/>
  <c r="C43" i="6" s="1"/>
  <c r="F43" i="5"/>
  <c r="G43" i="5" s="1"/>
  <c r="E43" i="5"/>
  <c r="C44" i="5" s="1"/>
  <c r="F44" i="4"/>
  <c r="G44" i="4" s="1"/>
  <c r="E44" i="4"/>
  <c r="C45" i="4" s="1"/>
  <c r="E42" i="2"/>
  <c r="C43" i="2" s="1"/>
  <c r="F42" i="2"/>
  <c r="G42" i="2" s="1"/>
  <c r="F44" i="8" l="1"/>
  <c r="G44" i="8" s="1"/>
  <c r="E44" i="8"/>
  <c r="C45" i="8" s="1"/>
  <c r="F43" i="14"/>
  <c r="G43" i="14" s="1"/>
  <c r="E43" i="14"/>
  <c r="C44" i="14" s="1"/>
  <c r="F44" i="11"/>
  <c r="G44" i="11" s="1"/>
  <c r="E44" i="11"/>
  <c r="C45" i="11" s="1"/>
  <c r="E43" i="12"/>
  <c r="C44" i="12" s="1"/>
  <c r="F43" i="12"/>
  <c r="G43" i="12" s="1"/>
  <c r="F44" i="13"/>
  <c r="G44" i="13" s="1"/>
  <c r="E44" i="13"/>
  <c r="C45" i="13" s="1"/>
  <c r="F45" i="10"/>
  <c r="G45" i="10" s="1"/>
  <c r="D37" i="1" s="1"/>
  <c r="E45" i="10"/>
  <c r="F44" i="5"/>
  <c r="G44" i="5" s="1"/>
  <c r="E44" i="5"/>
  <c r="C45" i="5" s="1"/>
  <c r="F43" i="6"/>
  <c r="G43" i="6" s="1"/>
  <c r="E43" i="6"/>
  <c r="C44" i="6" s="1"/>
  <c r="F45" i="4"/>
  <c r="G45" i="4" s="1"/>
  <c r="D31" i="1" s="1"/>
  <c r="E45" i="4"/>
  <c r="E43" i="2"/>
  <c r="C44" i="2" s="1"/>
  <c r="F43" i="2"/>
  <c r="G43" i="2" s="1"/>
  <c r="F45" i="8" l="1"/>
  <c r="G45" i="8" s="1"/>
  <c r="D35" i="1" s="1"/>
  <c r="E45" i="8"/>
  <c r="F45" i="13"/>
  <c r="G45" i="13" s="1"/>
  <c r="D40" i="1" s="1"/>
  <c r="E45" i="13"/>
  <c r="F45" i="11"/>
  <c r="G45" i="11" s="1"/>
  <c r="D38" i="1" s="1"/>
  <c r="E45" i="11"/>
  <c r="E44" i="12"/>
  <c r="C45" i="12" s="1"/>
  <c r="F44" i="12"/>
  <c r="G44" i="12" s="1"/>
  <c r="E44" i="14"/>
  <c r="C45" i="14" s="1"/>
  <c r="F44" i="14"/>
  <c r="G44" i="14" s="1"/>
  <c r="F44" i="6"/>
  <c r="G44" i="6" s="1"/>
  <c r="E44" i="6"/>
  <c r="C45" i="6" s="1"/>
  <c r="F45" i="5"/>
  <c r="G45" i="5" s="1"/>
  <c r="D32" i="1" s="1"/>
  <c r="E45" i="5"/>
  <c r="E44" i="2"/>
  <c r="C45" i="2" s="1"/>
  <c r="F44" i="2"/>
  <c r="G44" i="2" s="1"/>
  <c r="F45" i="14" l="1"/>
  <c r="G45" i="14" s="1"/>
  <c r="D41" i="1" s="1"/>
  <c r="E45" i="14"/>
  <c r="E45" i="12"/>
  <c r="F45" i="12"/>
  <c r="G45" i="12" s="1"/>
  <c r="D39" i="1" s="1"/>
  <c r="F45" i="6"/>
  <c r="G45" i="6" s="1"/>
  <c r="D33" i="1" s="1"/>
  <c r="E45" i="6"/>
  <c r="E45" i="2"/>
  <c r="F45" i="2"/>
  <c r="G45" i="2" s="1"/>
  <c r="D30" i="1" s="1"/>
  <c r="D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6" authorId="0" shapeId="0" xr:uid="{40D8B279-76B1-284B-B95A-C7CBC7A3B978}">
      <text>
        <r>
          <rPr>
            <sz val="10"/>
            <color rgb="FF000000"/>
            <rFont val="Tahoma"/>
            <family val="2"/>
          </rPr>
          <t>Colocar o valor total da sua banca inicial.</t>
        </r>
      </text>
    </comment>
    <comment ref="D7" authorId="0" shapeId="0" xr:uid="{EB42F9C5-EB52-7E48-86BE-F32F55819393}">
      <text>
        <r>
          <rPr>
            <b/>
            <sz val="10"/>
            <color rgb="FF000000"/>
            <rFont val="Tahoma"/>
            <family val="2"/>
          </rPr>
          <t>% que a corretora está pagando.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8" authorId="0" shapeId="0" xr:uid="{2746EE01-DA37-724C-9189-741A6F2547D0}">
      <text>
        <r>
          <rPr>
            <b/>
            <sz val="10"/>
            <color rgb="FF000000"/>
            <rFont val="Tahoma"/>
            <family val="2"/>
          </rPr>
          <t>% de lucro desejado ao dia. OBS: Recomendamos no máximo 5%.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9" authorId="0" shapeId="0" xr:uid="{AC174794-58CD-7C40-98B4-6C612798E665}">
      <text>
        <r>
          <rPr>
            <b/>
            <sz val="10"/>
            <color rgb="FF000000"/>
            <rFont val="Tahoma"/>
            <family val="2"/>
          </rPr>
          <t>% máxima de perca durante o dia. Recomendamos o máximo de 10%.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10" authorId="0" shapeId="0" xr:uid="{BA39F703-9840-FA4F-BC63-E54AE276475F}">
      <text>
        <r>
          <rPr>
            <b/>
            <sz val="10"/>
            <color rgb="FF000000"/>
            <rFont val="Tahoma"/>
            <family val="2"/>
          </rPr>
          <t xml:space="preserve">Esse é o multiplicador do martingale. Exemplo: Entrada = 10,00. Se der perda, o martingale é feito valor da entrada (10,00) X 2,44 ou o fator que você colocar. Então a entrada do primeiro martingale fica 10 X 2,44 = R$24,40 nesse exemplo.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12" authorId="0" shapeId="0" xr:uid="{F89650DF-914B-DB4E-A31B-F6581383D61C}">
      <text>
        <r>
          <rPr>
            <b/>
            <sz val="10"/>
            <color rgb="FF000000"/>
            <rFont val="Tahoma"/>
            <family val="2"/>
          </rPr>
          <t xml:space="preserve">Valor recomendado de entrada baseado no valor da sua banca.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13" authorId="0" shapeId="0" xr:uid="{1646F5AF-AF40-6643-AD7B-7F564A5AF96A}">
      <text>
        <r>
          <rPr>
            <b/>
            <sz val="10"/>
            <color rgb="FF000000"/>
            <rFont val="Tahoma"/>
            <family val="2"/>
          </rPr>
          <t xml:space="preserve">Quantidade de martingale máximo baseado na sua Banca.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15" authorId="0" shapeId="0" xr:uid="{C808DB41-0CE7-B144-8AFC-C846F7A6CD5D}">
      <text>
        <r>
          <rPr>
            <b/>
            <sz val="10"/>
            <color rgb="FF000000"/>
            <rFont val="Tahoma"/>
            <family val="2"/>
          </rPr>
          <t>Valor do Primeiro Martingale. Esse calculo é da entrada X o multiplicador de martingale.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16" authorId="0" shapeId="0" xr:uid="{3C5C2245-ABAF-9C46-904A-B7B47C443AA4}">
      <text>
        <r>
          <rPr>
            <b/>
            <sz val="10"/>
            <color rgb="FF000000"/>
            <rFont val="Tahoma"/>
            <family val="2"/>
          </rPr>
          <t xml:space="preserve">Entrada do Segundo martingale. Esse calculo é feito pegando o valor do primeiro martingale X o multiplicador de martingale. 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<sst xmlns="http://schemas.openxmlformats.org/spreadsheetml/2006/main" count="271" uniqueCount="90">
  <si>
    <t>VALOR DA BANCA</t>
  </si>
  <si>
    <t>PAYOUT</t>
  </si>
  <si>
    <t>META DIÁRIA DE LUCRO</t>
  </si>
  <si>
    <t>MAXIMO DE PERCA AO DIA</t>
  </si>
  <si>
    <t>MULTIPLICADOR MARTINGALE</t>
  </si>
  <si>
    <t>MOMENTO DE PARAR</t>
  </si>
  <si>
    <t>GANHO DO DIA</t>
  </si>
  <si>
    <t>META DA BANCA</t>
  </si>
  <si>
    <t>MÁXIMA DE PERCA</t>
  </si>
  <si>
    <t>TOTAL STOP LOSS</t>
  </si>
  <si>
    <t>VALOR DE ENTRADA (RECOMENDADO)</t>
  </si>
  <si>
    <t>MARTINGALE MÁXIMO RECOMENDADO</t>
  </si>
  <si>
    <t>PRIMEIRA ENTRADA</t>
  </si>
  <si>
    <t>SEGUNDA ENTRADA</t>
  </si>
  <si>
    <t>TERCEIRA ENTRADA</t>
  </si>
  <si>
    <t>QUARTA ENTRADA</t>
  </si>
  <si>
    <t>QUINTA ENTRADA</t>
  </si>
  <si>
    <t>SEXTA ENTRADA</t>
  </si>
  <si>
    <t>SETIMA ENTRADA</t>
  </si>
  <si>
    <t>OITAVA ENTRADA</t>
  </si>
  <si>
    <t>NONA ENTRADA</t>
  </si>
  <si>
    <t>DECIMA ENTRADA</t>
  </si>
  <si>
    <t>TOTAL  DE SOROS</t>
  </si>
  <si>
    <t>SOROS NÍVEL 10 (10% DA SUA BANCA)</t>
  </si>
  <si>
    <t>ENTRADA</t>
  </si>
  <si>
    <t>LUCRO</t>
  </si>
  <si>
    <t>VALOR DO MARTINGALE 1</t>
  </si>
  <si>
    <t>VALOR DO MARTINGALE 2</t>
  </si>
  <si>
    <t>GERENCIAMENTO DE BANCA</t>
  </si>
  <si>
    <t>Cálculo do Martingale</t>
  </si>
  <si>
    <t>Martingale 1</t>
  </si>
  <si>
    <t>Martingale 2</t>
  </si>
  <si>
    <t>Martingale 3</t>
  </si>
  <si>
    <t>Martingale 4</t>
  </si>
  <si>
    <t>Risco da Banca</t>
  </si>
  <si>
    <t>Perdas</t>
  </si>
  <si>
    <t>Ganhos</t>
  </si>
  <si>
    <t>Valor</t>
  </si>
  <si>
    <t>Valor Inicial da Banca</t>
  </si>
  <si>
    <t>Payout</t>
  </si>
  <si>
    <t>Valor da Entrada</t>
  </si>
  <si>
    <t>Win de Primeira</t>
  </si>
  <si>
    <t>Win Martingale 1</t>
  </si>
  <si>
    <t>Win Martingale 2</t>
  </si>
  <si>
    <t>Loss Martingale 1</t>
  </si>
  <si>
    <t>Loss Martingale 2</t>
  </si>
  <si>
    <t>Resultado Final</t>
  </si>
  <si>
    <t>Multiplicador Martingale</t>
  </si>
  <si>
    <t>Cálculo de lista de Sinais ou resultados de Robôs</t>
  </si>
  <si>
    <t>1 GALE</t>
  </si>
  <si>
    <t>2 GALES</t>
  </si>
  <si>
    <t>DATA</t>
  </si>
  <si>
    <t>VALOR INICIAL</t>
  </si>
  <si>
    <t>www.tradereb.com.br</t>
  </si>
  <si>
    <t xml:space="preserve">      TRADER EQUIPE BRASIL  </t>
  </si>
  <si>
    <t>VALOR INICIAL DA BANCA</t>
  </si>
  <si>
    <t>META AO DIA</t>
  </si>
  <si>
    <t>VALOR DO DIA</t>
  </si>
  <si>
    <t>TOTAL</t>
  </si>
  <si>
    <t>% DO DIA</t>
  </si>
  <si>
    <t>% ACUMULADO</t>
  </si>
  <si>
    <t>TOTAL ACUMULADO</t>
  </si>
  <si>
    <t>WWW.TRADEREB.COM.BR</t>
  </si>
  <si>
    <t>QUADRO DE OBSERVAÇÕES DIÁRIAS</t>
  </si>
  <si>
    <t>OBSERVAÇÕES (ESTRATÉGIAS, SINAIS, WIN, LOSS)</t>
  </si>
  <si>
    <t>INSTAGRAM : @TRADEREQUIPEBRASIL</t>
  </si>
  <si>
    <t xml:space="preserve"> TELEGRAM: https://t.me/traderequipebrasil</t>
  </si>
  <si>
    <t>JANEIRO</t>
  </si>
  <si>
    <t>FEVEREIRO</t>
  </si>
  <si>
    <t>MARÇO</t>
  </si>
  <si>
    <t>ABRIL</t>
  </si>
  <si>
    <t xml:space="preserve">MAIO </t>
  </si>
  <si>
    <t>JUNHO</t>
  </si>
  <si>
    <t>JULHO</t>
  </si>
  <si>
    <t>AGOSTO</t>
  </si>
  <si>
    <t>SETEMBRO</t>
  </si>
  <si>
    <t>OUTUBRO</t>
  </si>
  <si>
    <t>NOVEMBRO</t>
  </si>
  <si>
    <t>DEZEMBRO</t>
  </si>
  <si>
    <t>% DE RESULTADOS</t>
  </si>
  <si>
    <t>RESULTADO MENSAL</t>
  </si>
  <si>
    <t>MÊS</t>
  </si>
  <si>
    <t>RESUMO DE RESULTADOS DO ANO</t>
  </si>
  <si>
    <t>RESULTADO</t>
  </si>
  <si>
    <t>1 gale</t>
  </si>
  <si>
    <t>2 gale</t>
  </si>
  <si>
    <t>acerto 1 gale</t>
  </si>
  <si>
    <t>acerto 2 gales</t>
  </si>
  <si>
    <t>perda 1 gale</t>
  </si>
  <si>
    <t>perda 2 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</si>
</sst>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#,##0.00_);[Red]\(&quot;R$&quot;#,##0.00\)"/>
    <numFmt numFmtId="44" formatCode="_(&quot;R$&quot;* #,##0.00_);_(&quot;R$&quot;* \(#,##0.00\);_(&quot;R$&quot;* &quot;-&quot;??_);_(@_)"/>
    <numFmt numFmtId="43" formatCode="_(* #,##0.00_);_(* \(#,##0.00\);_(* &quot;-&quot;??_);_(@_)"/>
    <numFmt numFmtId="164" formatCode="dd/mm/yy;@"/>
  </numFmts>
  <fonts count="3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2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24"/>
      <color rgb="FF66FE73"/>
      <name val="Calibri"/>
      <family val="2"/>
      <scheme val="minor"/>
    </font>
    <font>
      <sz val="12"/>
      <color rgb="FF66FE73"/>
      <name val="Calibri"/>
      <family val="2"/>
      <scheme val="minor"/>
    </font>
    <font>
      <i/>
      <sz val="12"/>
      <color rgb="FF66FE73"/>
      <name val="Calibri"/>
      <family val="2"/>
      <scheme val="minor"/>
    </font>
    <font>
      <sz val="12"/>
      <color rgb="FF00B0F0"/>
      <name val="Calibri"/>
      <family val="2"/>
      <scheme val="minor"/>
    </font>
    <font>
      <u/>
      <sz val="28"/>
      <color theme="10"/>
      <name val="Calibri"/>
      <family val="2"/>
      <scheme val="minor"/>
    </font>
    <font>
      <i/>
      <sz val="28"/>
      <color rgb="FF66FE73"/>
      <name val="Calibri"/>
      <family val="2"/>
      <scheme val="minor"/>
    </font>
    <font>
      <sz val="12"/>
      <color theme="0"/>
      <name val="Calibri (Corpo)_x0000_"/>
    </font>
    <font>
      <sz val="12"/>
      <color rgb="FF66FE73"/>
      <name val="Calibri (Corpo)_x0000_"/>
    </font>
    <font>
      <sz val="18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8"/>
      <color rgb="FFFF6600"/>
      <name val="Calibri"/>
      <family val="2"/>
      <scheme val="minor"/>
    </font>
    <font>
      <sz val="12"/>
      <color rgb="FFFF6600"/>
      <name val="Calibri"/>
      <family val="2"/>
      <scheme val="minor"/>
    </font>
    <font>
      <sz val="14"/>
      <color theme="0"/>
      <name val="Calibri"/>
      <family val="2"/>
      <scheme val="minor"/>
    </font>
    <font>
      <sz val="26"/>
      <color rgb="FF66FE73"/>
      <name val="Calibri"/>
      <family val="2"/>
      <scheme val="minor"/>
    </font>
    <font>
      <sz val="24"/>
      <color theme="10"/>
      <name val="Calibri"/>
      <family val="2"/>
      <scheme val="minor"/>
    </font>
    <font>
      <sz val="10"/>
      <color rgb="FF66FE73"/>
      <name val="Calibri"/>
      <family val="2"/>
      <scheme val="minor"/>
    </font>
    <font>
      <i/>
      <sz val="12"/>
      <color rgb="FFFF6600"/>
      <name val="Calibri"/>
      <family val="2"/>
      <scheme val="minor"/>
    </font>
    <font>
      <sz val="14"/>
      <color rgb="FFFF6600"/>
      <name val="Calibri"/>
      <family val="2"/>
      <scheme val="minor"/>
    </font>
    <font>
      <sz val="7"/>
      <color rgb="FF66FE73"/>
      <name val="Calibri"/>
      <family val="2"/>
      <scheme val="minor"/>
    </font>
    <font>
      <sz val="8"/>
      <color rgb="FF66FE73"/>
      <name val="Calibri"/>
      <family val="2"/>
      <scheme val="minor"/>
    </font>
    <font>
      <i/>
      <sz val="18"/>
      <color rgb="FFFF6600"/>
      <name val="Calibri"/>
      <family val="2"/>
      <scheme val="minor"/>
    </font>
    <font>
      <i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rgb="FF66FE73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28"/>
      <color theme="1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/>
      <right/>
      <top style="medium">
        <color rgb="FFFF6600"/>
      </top>
      <bottom/>
      <diagonal/>
    </border>
    <border>
      <left/>
      <right style="medium">
        <color rgb="FFFF6600"/>
      </right>
      <top style="medium">
        <color rgb="FFFF6600"/>
      </top>
      <bottom/>
      <diagonal/>
    </border>
    <border>
      <left/>
      <right style="medium">
        <color rgb="FFFF6600"/>
      </right>
      <top/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 style="thin">
        <color rgb="FFFF6600"/>
      </bottom>
      <diagonal/>
    </border>
    <border>
      <left style="medium">
        <color rgb="FFFF6600"/>
      </left>
      <right/>
      <top style="thin">
        <color rgb="FFFF6600"/>
      </top>
      <bottom style="thin">
        <color rgb="FFFF6600"/>
      </bottom>
      <diagonal/>
    </border>
    <border>
      <left style="medium">
        <color rgb="FFFF6600"/>
      </left>
      <right/>
      <top style="thin">
        <color rgb="FFFF6600"/>
      </top>
      <bottom style="medium">
        <color rgb="FFFF6600"/>
      </bottom>
      <diagonal/>
    </border>
    <border>
      <left/>
      <right style="thin">
        <color rgb="FFFF6600"/>
      </right>
      <top style="medium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thin">
        <color rgb="FFFF6600"/>
      </bottom>
      <diagonal/>
    </border>
    <border>
      <left style="medium">
        <color rgb="FFFF6600"/>
      </left>
      <right style="medium">
        <color rgb="FFFF6600"/>
      </right>
      <top style="thin">
        <color rgb="FFFF6600"/>
      </top>
      <bottom style="thin">
        <color rgb="FFFF6600"/>
      </bottom>
      <diagonal/>
    </border>
    <border>
      <left style="medium">
        <color rgb="FFFF6600"/>
      </left>
      <right style="medium">
        <color rgb="FFFF6600"/>
      </right>
      <top style="thin">
        <color rgb="FFFF6600"/>
      </top>
      <bottom style="medium">
        <color rgb="FFFF66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4">
    <xf numFmtId="0" fontId="0" fillId="0" borderId="0" xfId="0"/>
    <xf numFmtId="14" fontId="17" fillId="2" borderId="12" xfId="0" applyNumberFormat="1" applyFont="1" applyFill="1" applyBorder="1" applyAlignment="1" applyProtection="1">
      <alignment vertical="center"/>
      <protection locked="0"/>
    </xf>
    <xf numFmtId="0" fontId="17" fillId="2" borderId="15" xfId="0" applyFont="1" applyFill="1" applyBorder="1" applyAlignment="1" applyProtection="1">
      <alignment vertical="center"/>
      <protection locked="0"/>
    </xf>
    <xf numFmtId="0" fontId="17" fillId="2" borderId="17" xfId="0" applyFont="1" applyFill="1" applyBorder="1" applyAlignment="1" applyProtection="1">
      <alignment vertical="center"/>
      <protection locked="0"/>
    </xf>
    <xf numFmtId="0" fontId="0" fillId="2" borderId="0" xfId="0" applyFill="1" applyProtection="1"/>
    <xf numFmtId="0" fontId="4" fillId="2" borderId="0" xfId="0" applyFont="1" applyFill="1" applyAlignment="1" applyProtection="1">
      <alignment vertical="center"/>
    </xf>
    <xf numFmtId="0" fontId="12" fillId="2" borderId="0" xfId="4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2" borderId="2" xfId="0" applyFont="1" applyFill="1" applyBorder="1" applyAlignment="1" applyProtection="1">
      <alignment horizontal="center"/>
    </xf>
    <xf numFmtId="14" fontId="9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44" fontId="9" fillId="2" borderId="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44" fontId="2" fillId="2" borderId="0" xfId="0" applyNumberFormat="1" applyFont="1" applyFill="1" applyAlignment="1" applyProtection="1">
      <alignment horizontal="center" vertical="center"/>
    </xf>
    <xf numFmtId="9" fontId="2" fillId="2" borderId="0" xfId="3" applyFont="1" applyFill="1" applyAlignment="1" applyProtection="1">
      <alignment horizontal="center" vertical="center"/>
    </xf>
    <xf numFmtId="9" fontId="2" fillId="2" borderId="0" xfId="0" applyNumberFormat="1" applyFont="1" applyFill="1" applyAlignment="1" applyProtection="1">
      <alignment horizontal="center" vertical="center"/>
    </xf>
    <xf numFmtId="14" fontId="3" fillId="2" borderId="0" xfId="0" applyNumberFormat="1" applyFont="1" applyFill="1" applyAlignment="1" applyProtection="1">
      <alignment horizontal="center"/>
    </xf>
    <xf numFmtId="44" fontId="2" fillId="2" borderId="0" xfId="0" applyNumberFormat="1" applyFont="1" applyFill="1" applyAlignment="1" applyProtection="1">
      <alignment horizontal="center"/>
    </xf>
    <xf numFmtId="44" fontId="3" fillId="2" borderId="0" xfId="2" applyFont="1" applyFill="1" applyAlignment="1" applyProtection="1">
      <alignment horizontal="center"/>
    </xf>
    <xf numFmtId="9" fontId="2" fillId="2" borderId="0" xfId="3" applyFont="1" applyFill="1" applyAlignment="1" applyProtection="1">
      <alignment horizontal="center"/>
    </xf>
    <xf numFmtId="9" fontId="2" fillId="2" borderId="0" xfId="0" applyNumberFormat="1" applyFont="1" applyFill="1" applyAlignment="1" applyProtection="1">
      <alignment horizontal="center"/>
    </xf>
    <xf numFmtId="0" fontId="19" fillId="2" borderId="2" xfId="0" applyFont="1" applyFill="1" applyBorder="1" applyAlignment="1" applyProtection="1">
      <alignment horizontal="center"/>
    </xf>
    <xf numFmtId="9" fontId="19" fillId="2" borderId="2" xfId="3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/>
    </xf>
    <xf numFmtId="14" fontId="3" fillId="2" borderId="15" xfId="0" applyNumberFormat="1" applyFont="1" applyFill="1" applyBorder="1" applyAlignment="1" applyProtection="1">
      <alignment horizontal="center" vertical="center"/>
      <protection locked="0"/>
    </xf>
    <xf numFmtId="9" fontId="9" fillId="2" borderId="16" xfId="0" applyNumberFormat="1" applyFont="1" applyFill="1" applyBorder="1" applyAlignment="1" applyProtection="1">
      <alignment horizontal="center" vertical="center"/>
    </xf>
    <xf numFmtId="14" fontId="3" fillId="2" borderId="17" xfId="0" applyNumberFormat="1" applyFont="1" applyFill="1" applyBorder="1" applyAlignment="1" applyProtection="1">
      <alignment horizontal="center" vertical="center"/>
      <protection locked="0"/>
    </xf>
    <xf numFmtId="44" fontId="9" fillId="2" borderId="18" xfId="0" applyNumberFormat="1" applyFont="1" applyFill="1" applyBorder="1" applyAlignment="1" applyProtection="1">
      <alignment horizontal="center" vertical="center"/>
    </xf>
    <xf numFmtId="9" fontId="19" fillId="2" borderId="18" xfId="3" applyFont="1" applyFill="1" applyBorder="1" applyAlignment="1" applyProtection="1">
      <alignment horizontal="center" vertical="center"/>
    </xf>
    <xf numFmtId="9" fontId="9" fillId="2" borderId="19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44" fontId="0" fillId="2" borderId="0" xfId="0" applyNumberForma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vertical="center"/>
    </xf>
    <xf numFmtId="0" fontId="19" fillId="2" borderId="2" xfId="0" applyFont="1" applyFill="1" applyBorder="1" applyAlignment="1" applyProtection="1">
      <alignment vertical="center"/>
    </xf>
    <xf numFmtId="44" fontId="19" fillId="2" borderId="2" xfId="0" applyNumberFormat="1" applyFont="1" applyFill="1" applyBorder="1" applyAlignment="1" applyProtection="1">
      <alignment vertical="center"/>
    </xf>
    <xf numFmtId="44" fontId="19" fillId="2" borderId="16" xfId="0" applyNumberFormat="1" applyFont="1" applyFill="1" applyBorder="1" applyAlignment="1" applyProtection="1">
      <alignment vertical="center"/>
    </xf>
    <xf numFmtId="44" fontId="19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15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44" fontId="7" fillId="2" borderId="2" xfId="0" applyNumberFormat="1" applyFont="1" applyFill="1" applyBorder="1" applyAlignment="1" applyProtection="1">
      <alignment vertical="center"/>
    </xf>
    <xf numFmtId="44" fontId="7" fillId="2" borderId="16" xfId="0" applyNumberFormat="1" applyFont="1" applyFill="1" applyBorder="1" applyAlignment="1" applyProtection="1">
      <alignment vertical="center"/>
    </xf>
    <xf numFmtId="44" fontId="7" fillId="2" borderId="0" xfId="0" applyNumberFormat="1" applyFont="1" applyFill="1" applyBorder="1" applyAlignment="1" applyProtection="1">
      <alignment vertical="center"/>
    </xf>
    <xf numFmtId="0" fontId="24" fillId="2" borderId="12" xfId="0" applyFont="1" applyFill="1" applyBorder="1" applyAlignment="1" applyProtection="1">
      <alignment vertical="center"/>
    </xf>
    <xf numFmtId="0" fontId="24" fillId="2" borderId="13" xfId="0" applyFont="1" applyFill="1" applyBorder="1" applyAlignment="1" applyProtection="1">
      <alignment vertical="center"/>
    </xf>
    <xf numFmtId="44" fontId="24" fillId="2" borderId="14" xfId="2" applyFont="1" applyFill="1" applyBorder="1" applyAlignment="1" applyProtection="1">
      <alignment horizontal="center" vertical="center"/>
    </xf>
    <xf numFmtId="44" fontId="30" fillId="2" borderId="16" xfId="2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18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horizontal="center" vertical="center"/>
    </xf>
    <xf numFmtId="0" fontId="31" fillId="2" borderId="17" xfId="0" applyFont="1" applyFill="1" applyBorder="1" applyAlignment="1" applyProtection="1">
      <alignment vertical="center"/>
    </xf>
    <xf numFmtId="0" fontId="31" fillId="2" borderId="18" xfId="0" applyFont="1" applyFill="1" applyBorder="1" applyAlignment="1" applyProtection="1">
      <alignment vertical="center"/>
    </xf>
    <xf numFmtId="44" fontId="31" fillId="2" borderId="19" xfId="2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44" fontId="10" fillId="2" borderId="14" xfId="2" applyFont="1" applyFill="1" applyBorder="1" applyAlignment="1" applyProtection="1">
      <alignment horizontal="center" vertical="center"/>
    </xf>
    <xf numFmtId="0" fontId="30" fillId="2" borderId="12" xfId="0" applyFont="1" applyFill="1" applyBorder="1" applyAlignment="1" applyProtection="1">
      <alignment vertical="center"/>
    </xf>
    <xf numFmtId="0" fontId="30" fillId="2" borderId="13" xfId="0" applyFont="1" applyFill="1" applyBorder="1" applyAlignment="1" applyProtection="1">
      <alignment vertical="center"/>
    </xf>
    <xf numFmtId="44" fontId="30" fillId="2" borderId="14" xfId="2" applyFont="1" applyFill="1" applyBorder="1" applyAlignment="1" applyProtection="1">
      <alignment vertical="center"/>
    </xf>
    <xf numFmtId="44" fontId="10" fillId="2" borderId="19" xfId="2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vertical="center"/>
    </xf>
    <xf numFmtId="44" fontId="16" fillId="2" borderId="19" xfId="2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44" fontId="7" fillId="2" borderId="5" xfId="0" applyNumberFormat="1" applyFont="1" applyFill="1" applyBorder="1" applyAlignment="1" applyProtection="1">
      <alignment vertical="center"/>
    </xf>
    <xf numFmtId="44" fontId="7" fillId="2" borderId="21" xfId="0" applyNumberFormat="1" applyFont="1" applyFill="1" applyBorder="1" applyAlignment="1" applyProtection="1">
      <alignment vertical="center"/>
    </xf>
    <xf numFmtId="44" fontId="3" fillId="2" borderId="23" xfId="2" applyFont="1" applyFill="1" applyBorder="1" applyAlignment="1" applyProtection="1">
      <alignment horizontal="right" vertical="center"/>
    </xf>
    <xf numFmtId="44" fontId="3" fillId="2" borderId="24" xfId="2" applyFont="1" applyFill="1" applyBorder="1" applyAlignment="1" applyProtection="1">
      <alignment horizontal="right" vertical="center"/>
    </xf>
    <xf numFmtId="44" fontId="3" fillId="2" borderId="0" xfId="2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center" vertical="center"/>
    </xf>
    <xf numFmtId="43" fontId="0" fillId="2" borderId="0" xfId="1" applyFont="1" applyFill="1" applyAlignment="1" applyProtection="1">
      <alignment vertical="center"/>
    </xf>
    <xf numFmtId="44" fontId="3" fillId="2" borderId="2" xfId="0" applyNumberFormat="1" applyFont="1" applyFill="1" applyBorder="1" applyAlignment="1" applyProtection="1">
      <alignment horizontal="center" vertical="center"/>
    </xf>
    <xf numFmtId="10" fontId="7" fillId="2" borderId="2" xfId="3" applyNumberFormat="1" applyFont="1" applyFill="1" applyBorder="1" applyAlignment="1" applyProtection="1">
      <alignment horizontal="center" vertical="center"/>
    </xf>
    <xf numFmtId="44" fontId="3" fillId="2" borderId="16" xfId="0" applyNumberFormat="1" applyFont="1" applyFill="1" applyBorder="1" applyAlignment="1" applyProtection="1">
      <alignment horizontal="center" vertical="center"/>
    </xf>
    <xf numFmtId="44" fontId="0" fillId="2" borderId="0" xfId="0" applyNumberFormat="1" applyFont="1" applyFill="1" applyBorder="1" applyAlignment="1" applyProtection="1">
      <alignment vertical="center"/>
    </xf>
    <xf numFmtId="44" fontId="29" fillId="2" borderId="0" xfId="2" applyFont="1" applyFill="1" applyBorder="1" applyAlignment="1" applyProtection="1">
      <alignment horizontal="right" vertical="center"/>
    </xf>
    <xf numFmtId="9" fontId="29" fillId="2" borderId="0" xfId="0" applyNumberFormat="1" applyFont="1" applyFill="1" applyBorder="1" applyAlignment="1" applyProtection="1">
      <alignment horizontal="right" vertical="center"/>
    </xf>
    <xf numFmtId="44" fontId="2" fillId="2" borderId="2" xfId="0" applyNumberFormat="1" applyFont="1" applyFill="1" applyBorder="1" applyAlignment="1" applyProtection="1">
      <alignment horizontal="center" vertical="center"/>
    </xf>
    <xf numFmtId="10" fontId="6" fillId="2" borderId="2" xfId="3" applyNumberFormat="1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horizontal="center" vertical="center"/>
    </xf>
    <xf numFmtId="44" fontId="2" fillId="2" borderId="18" xfId="0" applyNumberFormat="1" applyFont="1" applyFill="1" applyBorder="1" applyAlignment="1" applyProtection="1">
      <alignment horizontal="center" vertical="center"/>
    </xf>
    <xf numFmtId="10" fontId="6" fillId="2" borderId="18" xfId="3" applyNumberFormat="1" applyFont="1" applyFill="1" applyBorder="1" applyAlignment="1" applyProtection="1">
      <alignment horizontal="center" vertical="center"/>
    </xf>
    <xf numFmtId="44" fontId="2" fillId="2" borderId="19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center" vertical="center"/>
    </xf>
    <xf numFmtId="44" fontId="0" fillId="2" borderId="0" xfId="0" applyNumberFormat="1" applyFont="1" applyFill="1" applyBorder="1" applyAlignment="1" applyProtection="1">
      <alignment horizontal="center" vertical="center"/>
    </xf>
    <xf numFmtId="10" fontId="1" fillId="2" borderId="0" xfId="3" applyNumberFormat="1" applyFont="1" applyFill="1" applyBorder="1" applyAlignment="1" applyProtection="1">
      <alignment horizontal="center" vertical="center"/>
    </xf>
    <xf numFmtId="44" fontId="3" fillId="2" borderId="0" xfId="0" applyNumberFormat="1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44" fontId="24" fillId="3" borderId="2" xfId="0" applyNumberFormat="1" applyFont="1" applyFill="1" applyBorder="1" applyAlignment="1" applyProtection="1">
      <alignment horizontal="center" vertical="center"/>
    </xf>
    <xf numFmtId="44" fontId="0" fillId="2" borderId="0" xfId="0" applyNumberFormat="1" applyFont="1" applyFill="1" applyAlignment="1" applyProtection="1">
      <alignment vertical="center"/>
    </xf>
    <xf numFmtId="44" fontId="7" fillId="3" borderId="6" xfId="0" applyNumberFormat="1" applyFont="1" applyFill="1" applyBorder="1" applyAlignment="1" applyProtection="1">
      <alignment vertical="center"/>
    </xf>
    <xf numFmtId="9" fontId="32" fillId="2" borderId="7" xfId="3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44" fontId="24" fillId="2" borderId="2" xfId="0" applyNumberFormat="1" applyFont="1" applyFill="1" applyBorder="1" applyAlignment="1" applyProtection="1">
      <alignment horizontal="center" vertical="center"/>
    </xf>
    <xf numFmtId="44" fontId="7" fillId="2" borderId="29" xfId="2" applyFont="1" applyFill="1" applyBorder="1" applyAlignment="1" applyProtection="1">
      <alignment vertical="center"/>
    </xf>
    <xf numFmtId="9" fontId="32" fillId="2" borderId="23" xfId="3" applyFont="1" applyFill="1" applyBorder="1" applyAlignment="1" applyProtection="1">
      <alignment horizontal="left" vertical="center"/>
    </xf>
    <xf numFmtId="0" fontId="0" fillId="2" borderId="0" xfId="0" applyFont="1" applyFill="1" applyProtection="1"/>
    <xf numFmtId="44" fontId="28" fillId="2" borderId="14" xfId="2" applyFont="1" applyFill="1" applyBorder="1" applyAlignment="1" applyProtection="1">
      <alignment horizontal="center" vertical="center"/>
      <protection locked="0"/>
    </xf>
    <xf numFmtId="9" fontId="28" fillId="2" borderId="16" xfId="0" applyNumberFormat="1" applyFont="1" applyFill="1" applyBorder="1" applyAlignment="1" applyProtection="1">
      <alignment horizontal="center" vertical="center"/>
      <protection locked="0"/>
    </xf>
    <xf numFmtId="39" fontId="28" fillId="2" borderId="19" xfId="1" applyNumberFormat="1" applyFont="1" applyFill="1" applyBorder="1" applyAlignment="1" applyProtection="1">
      <alignment horizontal="center" vertical="center"/>
      <protection locked="0"/>
    </xf>
    <xf numFmtId="9" fontId="18" fillId="2" borderId="43" xfId="3" applyFont="1" applyFill="1" applyBorder="1" applyAlignment="1" applyProtection="1">
      <alignment horizontal="center" vertical="center"/>
      <protection locked="0"/>
    </xf>
    <xf numFmtId="9" fontId="18" fillId="2" borderId="32" xfId="3" applyFont="1" applyFill="1" applyBorder="1" applyAlignment="1" applyProtection="1">
      <alignment horizontal="center" vertical="center"/>
      <protection locked="0"/>
    </xf>
    <xf numFmtId="9" fontId="18" fillId="2" borderId="40" xfId="3" applyFont="1" applyFill="1" applyBorder="1" applyAlignment="1" applyProtection="1">
      <alignment horizontal="center" vertical="center"/>
      <protection locked="0"/>
    </xf>
    <xf numFmtId="9" fontId="18" fillId="2" borderId="28" xfId="3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</xf>
    <xf numFmtId="44" fontId="3" fillId="2" borderId="0" xfId="0" applyNumberFormat="1" applyFont="1" applyFill="1" applyBorder="1" applyAlignment="1" applyProtection="1">
      <alignment horizontal="center" vertical="center"/>
    </xf>
    <xf numFmtId="9" fontId="3" fillId="2" borderId="0" xfId="3" applyFont="1" applyFill="1" applyBorder="1" applyAlignment="1" applyProtection="1">
      <alignment horizontal="center" vertical="center"/>
    </xf>
    <xf numFmtId="9" fontId="3" fillId="2" borderId="0" xfId="0" applyNumberFormat="1" applyFont="1" applyFill="1" applyBorder="1" applyAlignment="1" applyProtection="1">
      <alignment horizontal="center" vertical="center"/>
    </xf>
    <xf numFmtId="44" fontId="11" fillId="2" borderId="0" xfId="0" applyNumberFormat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45" xfId="0" applyFill="1" applyBorder="1" applyAlignment="1" applyProtection="1">
      <alignment vertical="center"/>
    </xf>
    <xf numFmtId="0" fontId="0" fillId="2" borderId="46" xfId="0" applyFont="1" applyFill="1" applyBorder="1" applyAlignment="1" applyProtection="1">
      <alignment vertical="center"/>
    </xf>
    <xf numFmtId="0" fontId="0" fillId="2" borderId="47" xfId="0" applyFont="1" applyFill="1" applyBorder="1" applyAlignment="1" applyProtection="1">
      <alignment vertical="center"/>
    </xf>
    <xf numFmtId="44" fontId="3" fillId="2" borderId="49" xfId="0" applyNumberFormat="1" applyFont="1" applyFill="1" applyBorder="1" applyAlignment="1" applyProtection="1">
      <alignment horizontal="center" vertical="center"/>
    </xf>
    <xf numFmtId="9" fontId="3" fillId="2" borderId="49" xfId="3" applyFont="1" applyFill="1" applyBorder="1" applyAlignment="1" applyProtection="1">
      <alignment horizontal="center" vertical="center"/>
    </xf>
    <xf numFmtId="9" fontId="3" fillId="2" borderId="49" xfId="0" applyNumberFormat="1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vertical="center"/>
    </xf>
    <xf numFmtId="9" fontId="3" fillId="2" borderId="45" xfId="3" applyFont="1" applyFill="1" applyBorder="1" applyAlignment="1" applyProtection="1">
      <alignment horizontal="center" vertical="center"/>
    </xf>
    <xf numFmtId="9" fontId="3" fillId="2" borderId="45" xfId="0" applyNumberFormat="1" applyFont="1" applyFill="1" applyBorder="1" applyAlignment="1" applyProtection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9" fontId="9" fillId="2" borderId="58" xfId="0" applyNumberFormat="1" applyFont="1" applyFill="1" applyBorder="1" applyAlignment="1" applyProtection="1">
      <alignment horizontal="center" vertical="center"/>
    </xf>
    <xf numFmtId="44" fontId="9" fillId="2" borderId="61" xfId="0" applyNumberFormat="1" applyFont="1" applyFill="1" applyBorder="1" applyAlignment="1" applyProtection="1">
      <alignment horizontal="center" vertical="center"/>
    </xf>
    <xf numFmtId="44" fontId="9" fillId="2" borderId="62" xfId="0" applyNumberFormat="1" applyFont="1" applyFill="1" applyBorder="1" applyAlignment="1" applyProtection="1">
      <alignment horizontal="center" vertical="center"/>
    </xf>
    <xf numFmtId="44" fontId="9" fillId="2" borderId="49" xfId="0" applyNumberFormat="1" applyFont="1" applyFill="1" applyBorder="1" applyAlignment="1" applyProtection="1">
      <alignment horizontal="center" vertical="center"/>
    </xf>
    <xf numFmtId="44" fontId="25" fillId="2" borderId="0" xfId="2" applyFont="1" applyFill="1" applyBorder="1" applyAlignment="1" applyProtection="1">
      <alignment horizontal="center" vertical="center"/>
    </xf>
    <xf numFmtId="9" fontId="3" fillId="2" borderId="57" xfId="0" applyNumberFormat="1" applyFont="1" applyFill="1" applyBorder="1" applyAlignment="1" applyProtection="1">
      <alignment horizontal="center" vertical="center"/>
    </xf>
    <xf numFmtId="164" fontId="3" fillId="2" borderId="55" xfId="0" applyNumberFormat="1" applyFont="1" applyFill="1" applyBorder="1" applyAlignment="1" applyProtection="1">
      <alignment horizontal="center" vertical="center"/>
    </xf>
    <xf numFmtId="9" fontId="9" fillId="2" borderId="58" xfId="2" applyNumberFormat="1" applyFont="1" applyFill="1" applyBorder="1" applyAlignment="1" applyProtection="1">
      <alignment horizontal="center" vertical="center"/>
    </xf>
    <xf numFmtId="164" fontId="3" fillId="2" borderId="56" xfId="0" applyNumberFormat="1" applyFont="1" applyFill="1" applyBorder="1" applyAlignment="1" applyProtection="1">
      <alignment horizontal="center" vertical="center"/>
    </xf>
    <xf numFmtId="9" fontId="9" fillId="2" borderId="59" xfId="2" applyNumberFormat="1" applyFont="1" applyFill="1" applyBorder="1" applyAlignment="1" applyProtection="1">
      <alignment horizontal="center" vertical="center"/>
    </xf>
    <xf numFmtId="164" fontId="3" fillId="2" borderId="48" xfId="0" applyNumberFormat="1" applyFont="1" applyFill="1" applyBorder="1" applyAlignment="1" applyProtection="1">
      <alignment horizontal="center" vertical="center"/>
    </xf>
    <xf numFmtId="9" fontId="9" fillId="2" borderId="49" xfId="2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 vertical="center"/>
    </xf>
    <xf numFmtId="44" fontId="11" fillId="2" borderId="0" xfId="2" applyFont="1" applyFill="1" applyBorder="1" applyAlignment="1" applyProtection="1">
      <alignment horizontal="center" vertical="center"/>
    </xf>
    <xf numFmtId="44" fontId="7" fillId="2" borderId="2" xfId="3" applyNumberFormat="1" applyFont="1" applyFill="1" applyBorder="1" applyAlignment="1" applyProtection="1">
      <alignment horizontal="left" vertical="center"/>
    </xf>
    <xf numFmtId="9" fontId="0" fillId="2" borderId="0" xfId="0" applyNumberFormat="1" applyFont="1" applyFill="1" applyAlignment="1" applyProtection="1">
      <alignment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right" vertical="center"/>
      <protection locked="0"/>
    </xf>
    <xf numFmtId="0" fontId="29" fillId="2" borderId="16" xfId="0" applyFont="1" applyFill="1" applyBorder="1" applyAlignment="1" applyProtection="1">
      <alignment horizontal="right" vertical="center"/>
      <protection locked="0"/>
    </xf>
    <xf numFmtId="0" fontId="29" fillId="2" borderId="5" xfId="0" applyFont="1" applyFill="1" applyBorder="1" applyAlignment="1" applyProtection="1">
      <alignment horizontal="right" vertical="center"/>
      <protection locked="0"/>
    </xf>
    <xf numFmtId="0" fontId="29" fillId="2" borderId="21" xfId="0" applyFont="1" applyFill="1" applyBorder="1" applyAlignment="1" applyProtection="1">
      <alignment horizontal="right" vertical="center"/>
      <protection locked="0"/>
    </xf>
    <xf numFmtId="0" fontId="10" fillId="3" borderId="20" xfId="0" applyFont="1" applyFill="1" applyBorder="1" applyAlignment="1" applyProtection="1">
      <alignment horizontal="right" vertical="center"/>
    </xf>
    <xf numFmtId="0" fontId="10" fillId="3" borderId="9" xfId="0" applyFont="1" applyFill="1" applyBorder="1" applyAlignment="1" applyProtection="1">
      <alignment horizontal="right" vertical="center"/>
    </xf>
    <xf numFmtId="0" fontId="26" fillId="2" borderId="0" xfId="0" applyFont="1" applyFill="1" applyBorder="1" applyAlignment="1" applyProtection="1">
      <alignment horizontal="right" vertical="center" textRotation="255"/>
    </xf>
    <xf numFmtId="0" fontId="27" fillId="2" borderId="0" xfId="0" applyFont="1" applyFill="1" applyBorder="1" applyAlignment="1" applyProtection="1">
      <alignment horizontal="right" vertical="center" textRotation="255"/>
    </xf>
    <xf numFmtId="0" fontId="10" fillId="2" borderId="15" xfId="0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horizontal="right" vertical="center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29" xfId="0" applyFont="1" applyFill="1" applyBorder="1" applyAlignment="1" applyProtection="1">
      <alignment horizontal="right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right" vertical="center"/>
    </xf>
    <xf numFmtId="0" fontId="10" fillId="3" borderId="2" xfId="0" applyFont="1" applyFill="1" applyBorder="1" applyAlignment="1" applyProtection="1">
      <alignment horizontal="right" vertical="center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24" fillId="3" borderId="40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44" fontId="29" fillId="2" borderId="2" xfId="2" applyFont="1" applyFill="1" applyBorder="1" applyAlignment="1" applyProtection="1">
      <alignment horizontal="right" vertical="center"/>
      <protection locked="0"/>
    </xf>
    <xf numFmtId="44" fontId="29" fillId="2" borderId="16" xfId="2" applyFont="1" applyFill="1" applyBorder="1" applyAlignment="1" applyProtection="1">
      <alignment horizontal="right" vertical="center"/>
      <protection locked="0"/>
    </xf>
    <xf numFmtId="9" fontId="29" fillId="2" borderId="2" xfId="0" applyNumberFormat="1" applyFont="1" applyFill="1" applyBorder="1" applyAlignment="1" applyProtection="1">
      <alignment horizontal="right" vertical="center"/>
      <protection locked="0"/>
    </xf>
    <xf numFmtId="9" fontId="29" fillId="2" borderId="16" xfId="0" applyNumberFormat="1" applyFont="1" applyFill="1" applyBorder="1" applyAlignment="1" applyProtection="1">
      <alignment horizontal="right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right" vertical="center"/>
    </xf>
    <xf numFmtId="0" fontId="10" fillId="2" borderId="8" xfId="0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right" vertical="center"/>
    </xf>
    <xf numFmtId="0" fontId="10" fillId="3" borderId="8" xfId="0" applyFont="1" applyFill="1" applyBorder="1" applyAlignment="1" applyProtection="1">
      <alignment horizontal="right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30" fillId="2" borderId="3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/>
    </xf>
    <xf numFmtId="0" fontId="30" fillId="2" borderId="15" xfId="0" applyFont="1" applyFill="1" applyBorder="1" applyAlignment="1" applyProtection="1">
      <alignment horizontal="left" vertical="center"/>
    </xf>
    <xf numFmtId="0" fontId="30" fillId="2" borderId="2" xfId="0" applyFont="1" applyFill="1" applyBorder="1" applyAlignment="1" applyProtection="1">
      <alignment horizontal="left" vertical="center"/>
    </xf>
    <xf numFmtId="0" fontId="33" fillId="2" borderId="0" xfId="4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</xf>
    <xf numFmtId="0" fontId="21" fillId="2" borderId="0" xfId="4" applyFont="1" applyFill="1" applyAlignment="1" applyProtection="1">
      <alignment horizontal="center" vertical="center"/>
    </xf>
    <xf numFmtId="0" fontId="22" fillId="2" borderId="0" xfId="4" applyFont="1" applyFill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center" vertical="center"/>
    </xf>
    <xf numFmtId="0" fontId="20" fillId="2" borderId="41" xfId="0" applyFont="1" applyFill="1" applyBorder="1" applyAlignment="1" applyProtection="1">
      <alignment horizontal="center" vertical="center"/>
    </xf>
    <xf numFmtId="0" fontId="20" fillId="2" borderId="44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44" fontId="18" fillId="2" borderId="42" xfId="2" applyFont="1" applyFill="1" applyBorder="1" applyAlignment="1" applyProtection="1">
      <alignment horizontal="center" vertical="center"/>
      <protection locked="0"/>
    </xf>
    <xf numFmtId="44" fontId="18" fillId="2" borderId="8" xfId="2" applyFont="1" applyFill="1" applyBorder="1" applyAlignment="1" applyProtection="1">
      <alignment horizontal="center" vertical="center"/>
      <protection locked="0"/>
    </xf>
    <xf numFmtId="0" fontId="20" fillId="2" borderId="42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9" xfId="0" applyNumberFormat="1" applyFont="1" applyFill="1" applyBorder="1" applyAlignment="1" applyProtection="1">
      <alignment horizontal="left" vertical="center" wrapText="1"/>
      <protection locked="0"/>
    </xf>
    <xf numFmtId="44" fontId="19" fillId="2" borderId="0" xfId="0" applyNumberFormat="1" applyFont="1" applyFill="1" applyBorder="1" applyAlignment="1" applyProtection="1">
      <alignment horizontal="right" vertical="center"/>
    </xf>
    <xf numFmtId="0" fontId="9" fillId="2" borderId="0" xfId="4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18" fillId="2" borderId="35" xfId="0" applyFont="1" applyFill="1" applyBorder="1" applyAlignment="1" applyProtection="1">
      <alignment horizontal="center"/>
    </xf>
    <xf numFmtId="0" fontId="18" fillId="2" borderId="36" xfId="0" applyFont="1" applyFill="1" applyBorder="1" applyAlignment="1" applyProtection="1">
      <alignment horizontal="center"/>
    </xf>
    <xf numFmtId="0" fontId="18" fillId="2" borderId="37" xfId="0" applyFont="1" applyFill="1" applyBorder="1" applyAlignment="1" applyProtection="1">
      <alignment horizontal="center"/>
    </xf>
    <xf numFmtId="49" fontId="17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4" xfId="0" applyNumberFormat="1" applyFont="1" applyFill="1" applyBorder="1" applyAlignment="1" applyProtection="1">
      <alignment horizontal="left" vertical="center" wrapText="1"/>
      <protection locked="0"/>
    </xf>
    <xf numFmtId="8" fontId="3" fillId="2" borderId="2" xfId="2" applyNumberFormat="1" applyFont="1" applyFill="1" applyBorder="1" applyAlignment="1" applyProtection="1">
      <alignment horizontal="center" vertical="center"/>
      <protection locked="0"/>
    </xf>
    <xf numFmtId="8" fontId="3" fillId="2" borderId="18" xfId="2" applyNumberFormat="1" applyFont="1" applyFill="1" applyBorder="1" applyAlignment="1" applyProtection="1">
      <alignment horizontal="center" vertical="center"/>
      <protection locked="0"/>
    </xf>
    <xf numFmtId="8" fontId="3" fillId="2" borderId="0" xfId="2" applyNumberFormat="1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66FE73"/>
      <color rgb="FFFF6600"/>
      <color rgb="FF152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'GERENCIAMENTO DE BANCA'!$C$29</c:f>
              <c:strCache>
                <c:ptCount val="1"/>
                <c:pt idx="0">
                  <c:v>RESULTADO MENSAL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>
              <a:outerShdw sx="1000" sy="1000" algn="ctr" rotWithShape="0">
                <a:schemeClr val="bg1"/>
              </a:outerShdw>
            </a:effectLst>
          </c:spPr>
          <c:marker>
            <c:symbol val="circle"/>
            <c:size val="6"/>
            <c:spPr>
              <a:solidFill>
                <a:srgbClr val="66FE73"/>
              </a:solidFill>
              <a:ln w="9525"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</c:marker>
          <c:cat>
            <c:strRef>
              <c:f>'GERENCIAMENTO DE BANCA'!$B$30:$B$41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 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'GERENCIAMENTO DE BANCA'!$C$30:$C$41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A-5140-B2D1-1AEB6DEF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151856"/>
        <c:axId val="828153104"/>
      </c:lineChart>
      <c:catAx>
        <c:axId val="82815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8153104"/>
        <c:crosses val="autoZero"/>
        <c:auto val="1"/>
        <c:lblAlgn val="ctr"/>
        <c:lblOffset val="100"/>
        <c:noMultiLvlLbl val="0"/>
      </c:catAx>
      <c:valAx>
        <c:axId val="82815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out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ln>
                  <a:noFill/>
                </a:ln>
                <a:solidFill>
                  <a:schemeClr val="bg1"/>
                </a:solidFill>
                <a:effectLst>
                  <a:glow>
                    <a:schemeClr val="accent1">
                      <a:alpha val="40000"/>
                    </a:schemeClr>
                  </a:glow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8151856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2">
              <a:lumMod val="75000"/>
            </a:scheme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127000</xdr:colOff>
      <xdr:row>3</xdr:row>
      <xdr:rowOff>52475</xdr:rowOff>
    </xdr:from>
    <xdr:to>
      <xdr:col>7</xdr:col>
      <xdr:colOff>469900</xdr:colOff>
      <xdr:row>9</xdr:row>
      <xdr:rowOff>36615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69B7FB-8295-2842-BE14-50C20F195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662075"/>
          <a:ext cx="1676400" cy="1889140"/>
        </a:xfrm>
        <a:prstGeom prst="rect">
          <a:avLst/>
        </a:prstGeom>
      </xdr:spPr>
    </xdr:pic>
    <xdr:clientData/>
  </xdr:twoCellAnchor>
  <xdr:twoCellAnchor>
    <xdr:from>
      <xdr:col>3</xdr:col>
      <xdr:colOff>1346200</xdr:colOff>
      <xdr:row>28</xdr:row>
      <xdr:rowOff>63500</xdr:rowOff>
    </xdr:from>
    <xdr:to>
      <xdr:col>7</xdr:col>
      <xdr:colOff>1625600</xdr:colOff>
      <xdr:row>41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BB54EC-2068-6645-AAC9-C9F5CCFC7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ECF56F-1B27-F642-8D80-F490B1A9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A62BD2-2C57-1340-A8AF-99381A558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4AC1F2-7BD5-0F47-B2CF-21C4F5C85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075CE4-2B72-5F4D-8A52-94311388E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6DB0B0B-8303-634E-B6A4-E470F1A3F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3AAD33-8764-AF45-8358-6726130BF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A28DAD-828C-D241-8E50-F06ED6EC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8DAFC9-3FE8-E244-A8F9-AC52DB771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3BC4B1-60A7-9047-979E-F088AAD5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8C4669-FB7C-934E-BD3E-C3E1C1176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4000B0-010C-844E-8F88-9EB6172F8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1003300</xdr:colOff>
      <xdr:row>2</xdr:row>
      <xdr:rowOff>141828</xdr:rowOff>
    </xdr:from>
    <xdr:to>
      <xdr:col>4</xdr:col>
      <xdr:colOff>266701</xdr:colOff>
      <xdr:row>8</xdr:row>
      <xdr:rowOff>153433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EF7917-7A81-C747-95AB-190B55879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548228"/>
          <a:ext cx="1092201" cy="1230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tradereb.com.br/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traderequipebrasil/" TargetMode="External"/><Relationship Id="rId2" Type="http://schemas.openxmlformats.org/officeDocument/2006/relationships/hyperlink" Target="https://t.me/traderequipebrasil" TargetMode="External"/><Relationship Id="rId1" Type="http://schemas.openxmlformats.org/officeDocument/2006/relationships/hyperlink" Target="http://www.tradereb.com.br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2EB8-A316-EF46-8EE4-07651A871432}">
  <dimension ref="B1:AL69"/>
  <sheetViews>
    <sheetView showRowColHeaders="0" tabSelected="1" zoomScaleNormal="100" workbookViewId="0">
      <selection activeCell="D6" sqref="D6"/>
    </sheetView>
  </sheetViews>
  <sheetFormatPr baseColWidth="10" defaultRowHeight="16"/>
  <cols>
    <col min="1" max="1" width="10.83203125" style="4"/>
    <col min="2" max="2" width="12.83203125" style="4" customWidth="1"/>
    <col min="3" max="3" width="24" style="4" customWidth="1"/>
    <col min="4" max="4" width="18.1640625" style="4" bestFit="1" customWidth="1"/>
    <col min="5" max="5" width="15.1640625" style="4" bestFit="1" customWidth="1"/>
    <col min="6" max="6" width="14.33203125" style="4" customWidth="1"/>
    <col min="7" max="7" width="17.5" style="4" bestFit="1" customWidth="1"/>
    <col min="8" max="8" width="22.5" style="4" bestFit="1" customWidth="1"/>
    <col min="9" max="9" width="10.83203125" style="4"/>
    <col min="10" max="10" width="11.83203125" style="4" customWidth="1"/>
    <col min="11" max="11" width="10.83203125" style="4"/>
    <col min="12" max="12" width="16.33203125" style="4" customWidth="1"/>
    <col min="13" max="14" width="17.5" style="4" customWidth="1"/>
    <col min="15" max="15" width="11.83203125" style="4" bestFit="1" customWidth="1"/>
    <col min="16" max="16" width="12.6640625" style="4" bestFit="1" customWidth="1"/>
    <col min="17" max="18" width="15.1640625" style="4" bestFit="1" customWidth="1"/>
    <col min="19" max="19" width="12.6640625" style="4" bestFit="1" customWidth="1"/>
    <col min="20" max="20" width="15.1640625" style="4" bestFit="1" customWidth="1"/>
    <col min="21" max="16384" width="10.83203125" style="4"/>
  </cols>
  <sheetData>
    <row r="1" spans="2:20" ht="16" customHeight="1">
      <c r="B1" s="209" t="s">
        <v>28</v>
      </c>
      <c r="C1" s="209"/>
      <c r="D1" s="209"/>
      <c r="E1" s="210" t="s">
        <v>54</v>
      </c>
      <c r="F1" s="210"/>
      <c r="G1" s="210"/>
      <c r="H1" s="210"/>
      <c r="I1" s="210"/>
      <c r="J1" s="227" t="s">
        <v>53</v>
      </c>
      <c r="K1" s="228"/>
      <c r="L1" s="228"/>
      <c r="M1" s="228"/>
      <c r="N1" s="31"/>
    </row>
    <row r="2" spans="2:20" ht="16" customHeight="1">
      <c r="B2" s="209"/>
      <c r="C2" s="209"/>
      <c r="D2" s="209"/>
      <c r="E2" s="210"/>
      <c r="F2" s="210"/>
      <c r="G2" s="210"/>
      <c r="H2" s="210"/>
      <c r="I2" s="210"/>
      <c r="J2" s="228"/>
      <c r="K2" s="228"/>
      <c r="L2" s="228"/>
      <c r="M2" s="228"/>
      <c r="N2" s="31"/>
    </row>
    <row r="3" spans="2:20" ht="16" customHeight="1">
      <c r="B3" s="209"/>
      <c r="C3" s="209"/>
      <c r="D3" s="209"/>
      <c r="E3" s="210"/>
      <c r="F3" s="210"/>
      <c r="G3" s="210"/>
      <c r="H3" s="210"/>
      <c r="I3" s="210"/>
      <c r="J3" s="228"/>
      <c r="K3" s="228"/>
      <c r="L3" s="228"/>
      <c r="M3" s="228"/>
      <c r="N3" s="31"/>
    </row>
    <row r="4" spans="2:20" s="12" customFormat="1" ht="25" customHeight="1" thickBo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  <c r="P4" s="33"/>
      <c r="Q4" s="33"/>
      <c r="R4" s="33"/>
      <c r="S4" s="33"/>
      <c r="T4" s="33"/>
    </row>
    <row r="5" spans="2:20" s="12" customFormat="1" ht="25" customHeight="1" thickBot="1">
      <c r="B5" s="32"/>
      <c r="C5" s="32"/>
      <c r="D5" s="32"/>
      <c r="E5" s="32"/>
      <c r="F5" s="32"/>
      <c r="G5" s="32"/>
      <c r="H5" s="32"/>
      <c r="I5" s="32"/>
      <c r="J5" s="156" t="s">
        <v>23</v>
      </c>
      <c r="K5" s="157"/>
      <c r="L5" s="157"/>
      <c r="M5" s="229"/>
      <c r="N5" s="34"/>
      <c r="T5" s="33"/>
    </row>
    <row r="6" spans="2:20" s="12" customFormat="1" ht="25" customHeight="1">
      <c r="B6" s="215" t="s">
        <v>0</v>
      </c>
      <c r="C6" s="216"/>
      <c r="D6" s="110">
        <v>1000</v>
      </c>
      <c r="E6" s="32"/>
      <c r="F6" s="32"/>
      <c r="G6" s="32"/>
      <c r="H6" s="32"/>
      <c r="I6" s="32"/>
      <c r="J6" s="213"/>
      <c r="K6" s="214"/>
      <c r="L6" s="35" t="s">
        <v>24</v>
      </c>
      <c r="M6" s="36" t="s">
        <v>25</v>
      </c>
      <c r="N6" s="34"/>
      <c r="P6" s="33"/>
      <c r="Q6" s="33"/>
      <c r="R6" s="33"/>
      <c r="S6" s="33"/>
    </row>
    <row r="7" spans="2:20" s="12" customFormat="1" ht="25" customHeight="1">
      <c r="B7" s="205" t="s">
        <v>1</v>
      </c>
      <c r="C7" s="206"/>
      <c r="D7" s="111">
        <v>0.85</v>
      </c>
      <c r="E7" s="32"/>
      <c r="F7" s="32"/>
      <c r="G7" s="32"/>
      <c r="H7" s="32"/>
      <c r="I7" s="32"/>
      <c r="J7" s="37" t="s">
        <v>12</v>
      </c>
      <c r="K7" s="38"/>
      <c r="L7" s="39">
        <f>D6/10</f>
        <v>100</v>
      </c>
      <c r="M7" s="40">
        <f>L7*D7</f>
        <v>85</v>
      </c>
      <c r="N7" s="41"/>
    </row>
    <row r="8" spans="2:20" s="12" customFormat="1" ht="25" customHeight="1">
      <c r="B8" s="205" t="s">
        <v>2</v>
      </c>
      <c r="C8" s="206"/>
      <c r="D8" s="111">
        <v>0.05</v>
      </c>
      <c r="E8" s="32"/>
      <c r="F8" s="32"/>
      <c r="G8" s="32"/>
      <c r="H8" s="32"/>
      <c r="I8" s="32"/>
      <c r="J8" s="37" t="s">
        <v>13</v>
      </c>
      <c r="K8" s="38"/>
      <c r="L8" s="39">
        <f t="shared" ref="L8:L17" si="0">L7+M7</f>
        <v>185</v>
      </c>
      <c r="M8" s="40">
        <f>L8*D7</f>
        <v>157.25</v>
      </c>
      <c r="N8" s="41"/>
      <c r="S8" s="33"/>
      <c r="T8" s="33"/>
    </row>
    <row r="9" spans="2:20" s="12" customFormat="1" ht="25" customHeight="1">
      <c r="B9" s="205" t="s">
        <v>3</v>
      </c>
      <c r="C9" s="206"/>
      <c r="D9" s="111">
        <v>0.05</v>
      </c>
      <c r="E9" s="32"/>
      <c r="F9" s="32"/>
      <c r="G9" s="32"/>
      <c r="H9" s="32"/>
      <c r="I9" s="32"/>
      <c r="J9" s="37" t="s">
        <v>14</v>
      </c>
      <c r="K9" s="38"/>
      <c r="L9" s="39">
        <f t="shared" si="0"/>
        <v>342.25</v>
      </c>
      <c r="M9" s="40">
        <f>L9*D7</f>
        <v>290.91249999999997</v>
      </c>
      <c r="N9" s="41"/>
    </row>
    <row r="10" spans="2:20" s="12" customFormat="1" ht="25" customHeight="1" thickBot="1">
      <c r="B10" s="217" t="s">
        <v>4</v>
      </c>
      <c r="C10" s="218"/>
      <c r="D10" s="112">
        <v>2</v>
      </c>
      <c r="E10" s="32"/>
      <c r="F10" s="32"/>
      <c r="G10" s="32"/>
      <c r="H10" s="32"/>
      <c r="I10" s="32"/>
      <c r="J10" s="37" t="s">
        <v>15</v>
      </c>
      <c r="K10" s="38"/>
      <c r="L10" s="39">
        <f t="shared" si="0"/>
        <v>633.16249999999991</v>
      </c>
      <c r="M10" s="40">
        <f>L10*D7</f>
        <v>538.1881249999999</v>
      </c>
      <c r="N10" s="41"/>
    </row>
    <row r="11" spans="2:20" s="12" customFormat="1" ht="25" customHeight="1" thickBot="1">
      <c r="B11" s="42"/>
      <c r="C11" s="42"/>
      <c r="D11" s="43"/>
      <c r="E11" s="32"/>
      <c r="F11" s="219" t="s">
        <v>5</v>
      </c>
      <c r="G11" s="220"/>
      <c r="H11" s="221"/>
      <c r="I11" s="32"/>
      <c r="J11" s="44" t="s">
        <v>16</v>
      </c>
      <c r="K11" s="45"/>
      <c r="L11" s="46">
        <f t="shared" si="0"/>
        <v>1171.3506249999998</v>
      </c>
      <c r="M11" s="47">
        <f>L11*D7</f>
        <v>995.6480312499998</v>
      </c>
      <c r="N11" s="48"/>
    </row>
    <row r="12" spans="2:20" s="12" customFormat="1" ht="25" customHeight="1">
      <c r="B12" s="49" t="s">
        <v>10</v>
      </c>
      <c r="C12" s="50"/>
      <c r="D12" s="51">
        <f>D6*1%</f>
        <v>10</v>
      </c>
      <c r="E12" s="32"/>
      <c r="F12" s="225" t="s">
        <v>6</v>
      </c>
      <c r="G12" s="226"/>
      <c r="H12" s="52">
        <f>D6*D8</f>
        <v>50</v>
      </c>
      <c r="I12" s="32"/>
      <c r="J12" s="44" t="s">
        <v>17</v>
      </c>
      <c r="K12" s="45"/>
      <c r="L12" s="46">
        <f t="shared" si="0"/>
        <v>2166.9986562499998</v>
      </c>
      <c r="M12" s="47">
        <f>L12*D7</f>
        <v>1841.9488578124999</v>
      </c>
      <c r="N12" s="48"/>
    </row>
    <row r="13" spans="2:20" s="12" customFormat="1" ht="25" customHeight="1" thickBot="1">
      <c r="B13" s="53" t="s">
        <v>11</v>
      </c>
      <c r="C13" s="54"/>
      <c r="D13" s="55" t="str">
        <f>IF(D6&lt;299,"0",IF(D6&lt;499,"1",IF(D6&gt;=500,"2")))</f>
        <v>2</v>
      </c>
      <c r="E13" s="32"/>
      <c r="F13" s="56" t="s">
        <v>7</v>
      </c>
      <c r="G13" s="57"/>
      <c r="H13" s="58">
        <f>D6+H12</f>
        <v>1050</v>
      </c>
      <c r="I13" s="32"/>
      <c r="J13" s="44" t="s">
        <v>18</v>
      </c>
      <c r="K13" s="45"/>
      <c r="L13" s="46">
        <f t="shared" si="0"/>
        <v>4008.9475140625</v>
      </c>
      <c r="M13" s="47">
        <f>L13*D7</f>
        <v>3407.6053869531247</v>
      </c>
      <c r="N13" s="48"/>
    </row>
    <row r="14" spans="2:20" s="12" customFormat="1" ht="25" customHeight="1" thickBot="1">
      <c r="B14" s="42"/>
      <c r="C14" s="42"/>
      <c r="D14" s="43"/>
      <c r="E14" s="32"/>
      <c r="F14" s="222"/>
      <c r="G14" s="223"/>
      <c r="H14" s="224"/>
      <c r="I14" s="32"/>
      <c r="J14" s="44" t="s">
        <v>19</v>
      </c>
      <c r="K14" s="45"/>
      <c r="L14" s="46">
        <f t="shared" si="0"/>
        <v>7416.5529010156242</v>
      </c>
      <c r="M14" s="47">
        <f>L14*D7</f>
        <v>6304.0699658632802</v>
      </c>
      <c r="N14" s="48"/>
    </row>
    <row r="15" spans="2:20" s="12" customFormat="1" ht="25" customHeight="1">
      <c r="B15" s="59" t="s">
        <v>26</v>
      </c>
      <c r="C15" s="60"/>
      <c r="D15" s="61">
        <f>D12*D10</f>
        <v>20</v>
      </c>
      <c r="E15" s="32"/>
      <c r="F15" s="62" t="s">
        <v>8</v>
      </c>
      <c r="G15" s="63"/>
      <c r="H15" s="64">
        <f>D6*D9</f>
        <v>50</v>
      </c>
      <c r="I15" s="32"/>
      <c r="J15" s="44" t="s">
        <v>20</v>
      </c>
      <c r="K15" s="45"/>
      <c r="L15" s="46">
        <f t="shared" si="0"/>
        <v>13720.622866878904</v>
      </c>
      <c r="M15" s="47">
        <f>L15*D7</f>
        <v>11662.529436847068</v>
      </c>
      <c r="N15" s="48"/>
    </row>
    <row r="16" spans="2:20" s="12" customFormat="1" ht="25" customHeight="1" thickBot="1">
      <c r="B16" s="53" t="s">
        <v>27</v>
      </c>
      <c r="C16" s="54"/>
      <c r="D16" s="65">
        <f>D15*D10</f>
        <v>40</v>
      </c>
      <c r="E16" s="32"/>
      <c r="F16" s="66" t="s">
        <v>9</v>
      </c>
      <c r="G16" s="67"/>
      <c r="H16" s="68">
        <f>D6-H15</f>
        <v>950</v>
      </c>
      <c r="I16" s="32"/>
      <c r="J16" s="69" t="s">
        <v>21</v>
      </c>
      <c r="K16" s="70"/>
      <c r="L16" s="71">
        <f t="shared" si="0"/>
        <v>25383.152303725972</v>
      </c>
      <c r="M16" s="72">
        <f>L16*D7</f>
        <v>21575.679458167077</v>
      </c>
      <c r="N16" s="48"/>
    </row>
    <row r="17" spans="2:38" s="12" customFormat="1" ht="25" customHeight="1" thickBot="1">
      <c r="B17" s="32"/>
      <c r="C17" s="32"/>
      <c r="D17" s="32"/>
      <c r="E17" s="32"/>
      <c r="F17" s="32"/>
      <c r="G17" s="32"/>
      <c r="H17" s="32"/>
      <c r="I17" s="32"/>
      <c r="J17" s="211" t="s">
        <v>22</v>
      </c>
      <c r="K17" s="212"/>
      <c r="L17" s="73">
        <f t="shared" si="0"/>
        <v>46958.831761893045</v>
      </c>
      <c r="M17" s="74"/>
      <c r="N17" s="75"/>
    </row>
    <row r="18" spans="2:38" s="12" customFormat="1" ht="25" customHeight="1">
      <c r="B18" s="32"/>
      <c r="C18" s="32"/>
      <c r="D18" s="32"/>
      <c r="E18" s="32"/>
      <c r="F18" s="32"/>
      <c r="G18" s="32"/>
      <c r="H18" s="32"/>
      <c r="I18" s="32"/>
      <c r="J18" s="76"/>
      <c r="K18" s="76"/>
      <c r="L18" s="76"/>
      <c r="M18" s="76"/>
      <c r="N18" s="76"/>
    </row>
    <row r="19" spans="2:38" s="12" customFormat="1" ht="25" customHeight="1" thickBot="1">
      <c r="B19" s="32"/>
      <c r="C19" s="32"/>
      <c r="D19" s="32"/>
      <c r="E19" s="32"/>
      <c r="F19" s="32"/>
      <c r="G19" s="32"/>
      <c r="H19" s="32"/>
      <c r="I19" s="32"/>
      <c r="J19" s="76"/>
      <c r="K19" s="76"/>
      <c r="L19" s="76"/>
      <c r="M19" s="76"/>
      <c r="N19" s="76"/>
      <c r="O19" s="32"/>
      <c r="P19" s="32"/>
      <c r="Q19" s="32"/>
      <c r="R19" s="32"/>
      <c r="S19" s="32"/>
    </row>
    <row r="20" spans="2:38" s="12" customFormat="1" ht="25" customHeight="1">
      <c r="B20" s="156" t="s">
        <v>29</v>
      </c>
      <c r="C20" s="157"/>
      <c r="D20" s="77" t="s">
        <v>37</v>
      </c>
      <c r="E20" s="77" t="s">
        <v>34</v>
      </c>
      <c r="F20" s="77" t="s">
        <v>35</v>
      </c>
      <c r="G20" s="78" t="s">
        <v>36</v>
      </c>
      <c r="H20" s="263"/>
      <c r="I20" s="76"/>
      <c r="J20" s="190" t="s">
        <v>48</v>
      </c>
      <c r="K20" s="191"/>
      <c r="L20" s="191"/>
      <c r="M20" s="192"/>
      <c r="N20" s="80"/>
      <c r="O20" s="81"/>
      <c r="P20" s="150"/>
      <c r="Q20" s="32"/>
      <c r="R20" s="32" t="s">
        <v>86</v>
      </c>
      <c r="S20" s="32" t="s">
        <v>87</v>
      </c>
      <c r="T20" s="76"/>
    </row>
    <row r="21" spans="2:38" s="12" customFormat="1" ht="25" customHeight="1">
      <c r="B21" s="158" t="s">
        <v>30</v>
      </c>
      <c r="C21" s="159"/>
      <c r="D21" s="82">
        <f>D12*D10</f>
        <v>20</v>
      </c>
      <c r="E21" s="83">
        <f>F21/D6</f>
        <v>0.03</v>
      </c>
      <c r="F21" s="82">
        <f>D21+D12</f>
        <v>30</v>
      </c>
      <c r="G21" s="84">
        <f>D21*D7-D12</f>
        <v>7</v>
      </c>
      <c r="H21" s="85">
        <f>D6-F21</f>
        <v>970</v>
      </c>
      <c r="I21" s="76"/>
      <c r="J21" s="170" t="s">
        <v>38</v>
      </c>
      <c r="K21" s="171"/>
      <c r="L21" s="193">
        <v>1000</v>
      </c>
      <c r="M21" s="194"/>
      <c r="N21" s="86"/>
      <c r="O21" s="101">
        <f>L23*L22</f>
        <v>8.5</v>
      </c>
      <c r="P21" s="101">
        <f>L23*L24</f>
        <v>24.4</v>
      </c>
      <c r="Q21" s="32" t="s">
        <v>84</v>
      </c>
      <c r="R21" s="101">
        <f>O22-L23</f>
        <v>10.739999999999998</v>
      </c>
      <c r="S21" s="101">
        <f>O23-P21-L23</f>
        <v>16.205599999999997</v>
      </c>
      <c r="T21" s="76"/>
      <c r="U21" s="76"/>
      <c r="V21" s="76"/>
      <c r="W21" s="76"/>
      <c r="X21" s="76"/>
    </row>
    <row r="22" spans="2:38" s="12" customFormat="1" ht="25" customHeight="1">
      <c r="B22" s="158" t="s">
        <v>31</v>
      </c>
      <c r="C22" s="159"/>
      <c r="D22" s="82">
        <f>D21*D10</f>
        <v>40</v>
      </c>
      <c r="E22" s="83">
        <f>F22/H21</f>
        <v>7.2164948453608241E-2</v>
      </c>
      <c r="F22" s="82">
        <f>D22+D21+D12</f>
        <v>70</v>
      </c>
      <c r="G22" s="84">
        <f>D22*D7-D21-D12</f>
        <v>4</v>
      </c>
      <c r="H22" s="85">
        <f>H21-F22</f>
        <v>900</v>
      </c>
      <c r="I22" s="76"/>
      <c r="J22" s="170" t="s">
        <v>39</v>
      </c>
      <c r="K22" s="171"/>
      <c r="L22" s="195">
        <v>0.85</v>
      </c>
      <c r="M22" s="196"/>
      <c r="N22" s="87"/>
      <c r="O22" s="101">
        <f>P21*L22</f>
        <v>20.74</v>
      </c>
      <c r="P22" s="101">
        <f>P21*L24</f>
        <v>59.535999999999994</v>
      </c>
      <c r="Q22" s="32" t="s">
        <v>85</v>
      </c>
      <c r="R22" s="32" t="s">
        <v>88</v>
      </c>
      <c r="S22" s="32" t="s">
        <v>89</v>
      </c>
      <c r="T22" s="76"/>
      <c r="U22" s="76"/>
      <c r="V22" s="76"/>
      <c r="W22" s="76"/>
      <c r="X22" s="76"/>
    </row>
    <row r="23" spans="2:38" s="12" customFormat="1" ht="25" customHeight="1">
      <c r="B23" s="160" t="s">
        <v>32</v>
      </c>
      <c r="C23" s="161"/>
      <c r="D23" s="88">
        <f>D22*D10</f>
        <v>80</v>
      </c>
      <c r="E23" s="89">
        <f>F23/H22</f>
        <v>0.16666666666666666</v>
      </c>
      <c r="F23" s="88">
        <f>D23+D22+D21+D12</f>
        <v>150</v>
      </c>
      <c r="G23" s="90">
        <f>D23*D7-D22-D21-D12</f>
        <v>-2</v>
      </c>
      <c r="H23" s="85">
        <f>H22-F23</f>
        <v>750</v>
      </c>
      <c r="I23" s="76"/>
      <c r="J23" s="170" t="s">
        <v>40</v>
      </c>
      <c r="K23" s="171"/>
      <c r="L23" s="193">
        <f>L21*1%</f>
        <v>10</v>
      </c>
      <c r="M23" s="194"/>
      <c r="N23" s="86"/>
      <c r="O23" s="101">
        <f>P22*L22</f>
        <v>50.605599999999995</v>
      </c>
      <c r="P23" s="32"/>
      <c r="Q23" s="32"/>
      <c r="R23" s="101">
        <f>P21+L23</f>
        <v>34.4</v>
      </c>
      <c r="S23" s="101">
        <f>P22+P21+L23</f>
        <v>93.935999999999993</v>
      </c>
      <c r="T23" s="76"/>
      <c r="U23" s="76"/>
      <c r="V23" s="76"/>
      <c r="W23" s="76"/>
      <c r="X23" s="76"/>
    </row>
    <row r="24" spans="2:38" s="12" customFormat="1" ht="25" customHeight="1" thickBot="1">
      <c r="B24" s="154" t="s">
        <v>33</v>
      </c>
      <c r="C24" s="155"/>
      <c r="D24" s="91">
        <f>D23*D10</f>
        <v>160</v>
      </c>
      <c r="E24" s="92">
        <f>F24/H23</f>
        <v>0.41333333333333333</v>
      </c>
      <c r="F24" s="91">
        <f>D24+D23+D22+D21+D12</f>
        <v>310</v>
      </c>
      <c r="G24" s="93">
        <f>D24*D7-D23-D22-D21-D12</f>
        <v>-14</v>
      </c>
      <c r="H24" s="85">
        <f>H23-F24</f>
        <v>440</v>
      </c>
      <c r="I24" s="76"/>
      <c r="J24" s="205" t="s">
        <v>47</v>
      </c>
      <c r="K24" s="206"/>
      <c r="L24" s="162">
        <v>2.44</v>
      </c>
      <c r="M24" s="163"/>
      <c r="N24" s="94"/>
      <c r="O24" s="32"/>
      <c r="P24" s="32"/>
      <c r="Q24" s="32"/>
      <c r="R24" s="32"/>
      <c r="S24" s="32"/>
      <c r="T24" s="76"/>
      <c r="U24" s="76"/>
      <c r="V24" s="76"/>
      <c r="W24" s="76"/>
      <c r="X24" s="76"/>
    </row>
    <row r="25" spans="2:38" s="12" customFormat="1" ht="25" customHeight="1">
      <c r="B25" s="95"/>
      <c r="C25" s="95"/>
      <c r="D25" s="96"/>
      <c r="E25" s="97"/>
      <c r="F25" s="96"/>
      <c r="G25" s="96"/>
      <c r="H25" s="98"/>
      <c r="I25" s="76"/>
      <c r="J25" s="207"/>
      <c r="K25" s="208"/>
      <c r="L25" s="164"/>
      <c r="M25" s="165"/>
      <c r="N25" s="94"/>
      <c r="O25" s="32"/>
      <c r="P25" s="32"/>
      <c r="Q25" s="32"/>
      <c r="R25" s="32"/>
      <c r="S25" s="32"/>
      <c r="T25" s="76"/>
      <c r="U25" s="76"/>
      <c r="V25" s="76"/>
      <c r="W25" s="76"/>
      <c r="X25" s="76"/>
    </row>
    <row r="26" spans="2:38" s="12" customFormat="1" ht="25" customHeight="1">
      <c r="B26" s="32"/>
      <c r="C26" s="32"/>
      <c r="D26" s="32"/>
      <c r="E26" s="32"/>
      <c r="F26" s="32"/>
      <c r="G26" s="32"/>
      <c r="H26" s="32"/>
      <c r="I26" s="79"/>
      <c r="J26" s="174"/>
      <c r="K26" s="175"/>
      <c r="L26" s="176"/>
      <c r="M26" s="177"/>
      <c r="N26" s="99"/>
      <c r="O26" s="79"/>
      <c r="P26" s="32"/>
      <c r="Q26" s="32"/>
      <c r="R26" s="32"/>
      <c r="S26" s="32"/>
      <c r="T26" s="76"/>
      <c r="U26" s="76"/>
      <c r="V26" s="76"/>
      <c r="W26" s="76"/>
      <c r="X26" s="76"/>
    </row>
    <row r="27" spans="2:38" s="12" customFormat="1" ht="25" customHeight="1" thickBot="1">
      <c r="F27" s="117"/>
      <c r="G27" s="139"/>
      <c r="H27" s="32"/>
      <c r="I27" s="168" t="s">
        <v>49</v>
      </c>
      <c r="J27" s="203" t="s">
        <v>41</v>
      </c>
      <c r="K27" s="204"/>
      <c r="L27" s="186">
        <v>14</v>
      </c>
      <c r="M27" s="187"/>
      <c r="N27" s="100">
        <f>P27</f>
        <v>119</v>
      </c>
      <c r="O27" s="101"/>
      <c r="P27" s="101">
        <f>L27*O21</f>
        <v>119</v>
      </c>
      <c r="Q27" s="101"/>
      <c r="R27" s="101"/>
      <c r="S27" s="32"/>
      <c r="T27" s="76"/>
      <c r="U27" s="76"/>
      <c r="V27" s="76"/>
      <c r="W27" s="76"/>
      <c r="X27" s="76"/>
    </row>
    <row r="28" spans="2:38" s="12" customFormat="1" ht="25" customHeight="1" thickBot="1">
      <c r="B28" s="151" t="s">
        <v>82</v>
      </c>
      <c r="C28" s="152"/>
      <c r="D28" s="152"/>
      <c r="E28" s="152"/>
      <c r="F28" s="152"/>
      <c r="G28" s="152"/>
      <c r="H28" s="153"/>
      <c r="I28" s="168"/>
      <c r="J28" s="184" t="s">
        <v>42</v>
      </c>
      <c r="K28" s="185"/>
      <c r="L28" s="188">
        <v>7</v>
      </c>
      <c r="M28" s="189"/>
      <c r="N28" s="100">
        <f>P28</f>
        <v>75.179999999999993</v>
      </c>
      <c r="O28" s="101"/>
      <c r="P28" s="101">
        <f>L28*R21</f>
        <v>75.179999999999993</v>
      </c>
      <c r="Q28" s="101"/>
      <c r="R28" s="32"/>
      <c r="S28" s="32"/>
      <c r="T28" s="76"/>
      <c r="U28" s="76"/>
      <c r="V28" s="76"/>
      <c r="W28" s="76"/>
      <c r="X28" s="76"/>
    </row>
    <row r="29" spans="2:38" s="12" customFormat="1" ht="25" customHeight="1">
      <c r="B29" s="133" t="s">
        <v>81</v>
      </c>
      <c r="C29" s="132" t="s">
        <v>80</v>
      </c>
      <c r="D29" s="140" t="s">
        <v>79</v>
      </c>
      <c r="E29" s="123"/>
      <c r="F29" s="130"/>
      <c r="G29" s="131"/>
      <c r="H29" s="124"/>
      <c r="I29" s="168"/>
      <c r="J29" s="184" t="s">
        <v>44</v>
      </c>
      <c r="K29" s="185"/>
      <c r="L29" s="197">
        <v>7</v>
      </c>
      <c r="M29" s="198"/>
      <c r="N29" s="100">
        <f>P29</f>
        <v>240.79999999999998</v>
      </c>
      <c r="O29" s="32"/>
      <c r="P29" s="101">
        <f>L29*R23</f>
        <v>240.79999999999998</v>
      </c>
      <c r="Q29" s="32"/>
      <c r="R29" s="32"/>
      <c r="S29" s="32"/>
      <c r="T29" s="76"/>
      <c r="U29" s="76"/>
      <c r="V29" s="76"/>
      <c r="W29" s="76"/>
      <c r="X29" s="76"/>
    </row>
    <row r="30" spans="2:38" s="12" customFormat="1" ht="25" customHeight="1">
      <c r="B30" s="134" t="s">
        <v>67</v>
      </c>
      <c r="C30" s="136">
        <f>JANEIRO!D46</f>
        <v>0</v>
      </c>
      <c r="D30" s="135" t="e">
        <f>JANEIRO!G45</f>
        <v>#DIV/0!</v>
      </c>
      <c r="E30" s="122"/>
      <c r="F30" s="119"/>
      <c r="G30" s="120"/>
      <c r="H30" s="125"/>
      <c r="I30" s="168"/>
      <c r="J30" s="166" t="s">
        <v>46</v>
      </c>
      <c r="K30" s="167"/>
      <c r="L30" s="102">
        <f>N30</f>
        <v>-46.619999999999976</v>
      </c>
      <c r="M30" s="103">
        <f>L30/L21</f>
        <v>-4.6619999999999974E-2</v>
      </c>
      <c r="N30" s="149">
        <f>N27+N28-N29</f>
        <v>-46.619999999999976</v>
      </c>
      <c r="O30" s="32"/>
      <c r="P30" s="32"/>
      <c r="Q30" s="32"/>
      <c r="R30" s="32"/>
      <c r="S30" s="32"/>
      <c r="T30" s="76"/>
      <c r="U30" s="76"/>
      <c r="V30" s="76"/>
      <c r="W30" s="76"/>
      <c r="X30" s="76"/>
    </row>
    <row r="31" spans="2:38" s="12" customFormat="1" ht="25" customHeight="1">
      <c r="B31" s="141" t="s">
        <v>68</v>
      </c>
      <c r="C31" s="136">
        <f>FEVEREIRO!D46</f>
        <v>0</v>
      </c>
      <c r="D31" s="142" t="e">
        <f>FEVEREIRO!G45</f>
        <v>#DIV/0!</v>
      </c>
      <c r="E31" s="118"/>
      <c r="F31" s="119"/>
      <c r="G31" s="120"/>
      <c r="H31" s="125"/>
      <c r="I31" s="104"/>
      <c r="J31" s="174"/>
      <c r="K31" s="175"/>
      <c r="L31" s="178"/>
      <c r="M31" s="179"/>
      <c r="N31" s="105"/>
      <c r="O31" s="79"/>
      <c r="P31" s="32"/>
      <c r="Q31" s="32"/>
      <c r="R31" s="32"/>
      <c r="S31" s="32"/>
      <c r="T31" s="76"/>
      <c r="U31" s="76"/>
      <c r="V31" s="76"/>
      <c r="W31" s="76"/>
      <c r="X31" s="76"/>
    </row>
    <row r="32" spans="2:38" s="12" customFormat="1" ht="25" customHeight="1">
      <c r="B32" s="141" t="s">
        <v>69</v>
      </c>
      <c r="C32" s="136">
        <f>MARÇO!D46</f>
        <v>0</v>
      </c>
      <c r="D32" s="142" t="e">
        <f>MARÇO!G45</f>
        <v>#DIV/0!</v>
      </c>
      <c r="E32" s="118"/>
      <c r="F32" s="119"/>
      <c r="G32" s="120"/>
      <c r="H32" s="125"/>
      <c r="I32" s="169" t="s">
        <v>50</v>
      </c>
      <c r="J32" s="201" t="s">
        <v>41</v>
      </c>
      <c r="K32" s="202"/>
      <c r="L32" s="199">
        <v>14</v>
      </c>
      <c r="M32" s="200"/>
      <c r="N32" s="106">
        <f>P32</f>
        <v>119</v>
      </c>
      <c r="O32" s="32"/>
      <c r="P32" s="101">
        <f>L32*O21</f>
        <v>119</v>
      </c>
      <c r="Q32" s="32"/>
      <c r="R32" s="32"/>
      <c r="S32" s="32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</row>
    <row r="33" spans="2:38" s="12" customFormat="1" ht="25" customHeight="1">
      <c r="B33" s="141" t="s">
        <v>70</v>
      </c>
      <c r="C33" s="136">
        <f>ABRIL!D46</f>
        <v>0</v>
      </c>
      <c r="D33" s="142" t="e">
        <f>ABRIL!G45</f>
        <v>#DIV/0!</v>
      </c>
      <c r="E33" s="118"/>
      <c r="F33" s="119"/>
      <c r="G33" s="120"/>
      <c r="H33" s="125"/>
      <c r="I33" s="169"/>
      <c r="J33" s="170" t="s">
        <v>42</v>
      </c>
      <c r="K33" s="171"/>
      <c r="L33" s="180">
        <v>7</v>
      </c>
      <c r="M33" s="181"/>
      <c r="N33" s="106">
        <f>P33</f>
        <v>75.179999999999993</v>
      </c>
      <c r="O33" s="101"/>
      <c r="P33" s="101">
        <f>L33*R21</f>
        <v>75.179999999999993</v>
      </c>
      <c r="Q33" s="101"/>
      <c r="R33" s="101"/>
      <c r="S33" s="101"/>
      <c r="T33" s="98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</row>
    <row r="34" spans="2:38" s="12" customFormat="1" ht="25" customHeight="1">
      <c r="B34" s="141" t="s">
        <v>71</v>
      </c>
      <c r="C34" s="136">
        <f>MAIO!D46</f>
        <v>0</v>
      </c>
      <c r="D34" s="142" t="e">
        <f>MAIO!G45</f>
        <v>#DIV/0!</v>
      </c>
      <c r="E34" s="118"/>
      <c r="F34" s="119"/>
      <c r="G34" s="120"/>
      <c r="H34" s="125"/>
      <c r="I34" s="169"/>
      <c r="J34" s="170" t="s">
        <v>43</v>
      </c>
      <c r="K34" s="171"/>
      <c r="L34" s="180">
        <v>4</v>
      </c>
      <c r="M34" s="181"/>
      <c r="N34" s="106">
        <f>P34</f>
        <v>64.822399999999988</v>
      </c>
      <c r="O34" s="101"/>
      <c r="P34" s="101">
        <f>L34*S21</f>
        <v>64.822399999999988</v>
      </c>
      <c r="Q34" s="101"/>
      <c r="R34" s="101"/>
      <c r="S34" s="32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</row>
    <row r="35" spans="2:38" s="12" customFormat="1" ht="25" customHeight="1">
      <c r="B35" s="141" t="s">
        <v>72</v>
      </c>
      <c r="C35" s="136">
        <f>JUNHO!D46</f>
        <v>0</v>
      </c>
      <c r="D35" s="142" t="e">
        <f>JUNHO!G45</f>
        <v>#DIV/0!</v>
      </c>
      <c r="E35" s="118"/>
      <c r="F35" s="119"/>
      <c r="G35" s="120"/>
      <c r="H35" s="125"/>
      <c r="I35" s="169"/>
      <c r="J35" s="170" t="s">
        <v>45</v>
      </c>
      <c r="K35" s="171"/>
      <c r="L35" s="182">
        <v>3</v>
      </c>
      <c r="M35" s="183"/>
      <c r="N35" s="106">
        <f>P35</f>
        <v>281.80799999999999</v>
      </c>
      <c r="O35" s="32"/>
      <c r="P35" s="101">
        <f>L35*S23</f>
        <v>281.80799999999999</v>
      </c>
      <c r="Q35" s="32"/>
      <c r="R35" s="32"/>
      <c r="S35" s="32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</row>
    <row r="36" spans="2:38" s="12" customFormat="1" ht="25" customHeight="1" thickBot="1">
      <c r="B36" s="141" t="s">
        <v>73</v>
      </c>
      <c r="C36" s="136">
        <f>JULHO!D46</f>
        <v>0</v>
      </c>
      <c r="D36" s="142" t="e">
        <f>JULHO!G45</f>
        <v>#DIV/0!</v>
      </c>
      <c r="E36" s="118"/>
      <c r="F36" s="119"/>
      <c r="G36" s="120"/>
      <c r="H36" s="125"/>
      <c r="I36" s="169"/>
      <c r="J36" s="172" t="s">
        <v>46</v>
      </c>
      <c r="K36" s="173"/>
      <c r="L36" s="107">
        <f>N36</f>
        <v>-22.805600000000027</v>
      </c>
      <c r="M36" s="108">
        <f>L36/L21</f>
        <v>-2.2805600000000027E-2</v>
      </c>
      <c r="N36" s="149">
        <f>N32+N33+N34-N35</f>
        <v>-22.805600000000027</v>
      </c>
      <c r="O36" s="32"/>
      <c r="P36" s="32"/>
      <c r="Q36" s="32"/>
      <c r="R36" s="32"/>
      <c r="S36" s="32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</row>
    <row r="37" spans="2:38" s="12" customFormat="1" ht="25" customHeight="1">
      <c r="B37" s="141" t="s">
        <v>74</v>
      </c>
      <c r="C37" s="136">
        <f>AGOSTO!D46</f>
        <v>0</v>
      </c>
      <c r="D37" s="142" t="e">
        <f>AGOSTO!G45</f>
        <v>#DIV/0!</v>
      </c>
      <c r="E37" s="118"/>
      <c r="F37" s="119"/>
      <c r="G37" s="120"/>
      <c r="H37" s="125"/>
      <c r="I37" s="32"/>
      <c r="J37" s="32"/>
      <c r="K37" s="32"/>
      <c r="L37" s="32"/>
      <c r="M37" s="32"/>
      <c r="N37" s="3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</row>
    <row r="38" spans="2:38" s="12" customFormat="1" ht="25" customHeight="1">
      <c r="B38" s="141" t="s">
        <v>75</v>
      </c>
      <c r="C38" s="136">
        <f>SETEMBRO!D46</f>
        <v>0</v>
      </c>
      <c r="D38" s="142" t="e">
        <f>SETEMBRO!G45</f>
        <v>#DIV/0!</v>
      </c>
      <c r="E38" s="118"/>
      <c r="F38" s="119"/>
      <c r="G38" s="120"/>
      <c r="H38" s="125"/>
      <c r="I38" s="32"/>
      <c r="J38" s="32"/>
      <c r="K38" s="32"/>
      <c r="L38" s="32"/>
      <c r="M38" s="32"/>
      <c r="N38" s="32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</row>
    <row r="39" spans="2:38" s="12" customFormat="1" ht="25" customHeight="1">
      <c r="B39" s="141" t="s">
        <v>76</v>
      </c>
      <c r="C39" s="136">
        <f>OUTUBRO!D46</f>
        <v>0</v>
      </c>
      <c r="D39" s="142" t="e">
        <f>OUTUBRO!G45</f>
        <v>#DIV/0!</v>
      </c>
      <c r="E39" s="118"/>
      <c r="F39" s="119"/>
      <c r="G39" s="120"/>
      <c r="H39" s="125"/>
      <c r="I39" s="32"/>
      <c r="J39" s="32"/>
      <c r="K39" s="32"/>
      <c r="L39" s="32"/>
      <c r="M39" s="32"/>
      <c r="N39" s="3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</row>
    <row r="40" spans="2:38" s="12" customFormat="1" ht="25" customHeight="1">
      <c r="B40" s="141" t="s">
        <v>77</v>
      </c>
      <c r="C40" s="136">
        <f>NOVEMBRO!D46</f>
        <v>0</v>
      </c>
      <c r="D40" s="142" t="e">
        <f>NOVEMBRO!G45</f>
        <v>#DIV/0!</v>
      </c>
      <c r="E40" s="118"/>
      <c r="F40" s="119"/>
      <c r="G40" s="120"/>
      <c r="H40" s="125"/>
      <c r="I40" s="32"/>
      <c r="J40" s="32"/>
      <c r="K40" s="32"/>
      <c r="L40" s="32"/>
      <c r="M40" s="32"/>
      <c r="N40" s="32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</row>
    <row r="41" spans="2:38" s="12" customFormat="1" ht="25" customHeight="1" thickBot="1">
      <c r="B41" s="143" t="s">
        <v>78</v>
      </c>
      <c r="C41" s="137">
        <f>DEZEMBRO!D46</f>
        <v>0</v>
      </c>
      <c r="D41" s="144" t="e">
        <f>DEZEMBRO!G45</f>
        <v>#DIV/0!</v>
      </c>
      <c r="E41" s="126"/>
      <c r="F41" s="127"/>
      <c r="G41" s="128"/>
      <c r="H41" s="129"/>
      <c r="I41" s="32"/>
      <c r="J41" s="32"/>
      <c r="K41" s="32"/>
      <c r="L41" s="32"/>
      <c r="M41" s="32"/>
      <c r="N41" s="32"/>
    </row>
    <row r="42" spans="2:38" s="12" customFormat="1" ht="25" customHeight="1" thickBot="1">
      <c r="B42" s="145" t="s">
        <v>83</v>
      </c>
      <c r="C42" s="138">
        <f>SUM(C30:C41)</f>
        <v>0</v>
      </c>
      <c r="D42" s="146" t="e">
        <f>SUM(D30:D41)</f>
        <v>#DIV/0!</v>
      </c>
      <c r="E42" s="126"/>
      <c r="F42" s="127"/>
      <c r="G42" s="128"/>
      <c r="H42" s="129"/>
      <c r="I42" s="32"/>
      <c r="J42" s="32"/>
      <c r="K42" s="32"/>
      <c r="L42" s="32"/>
      <c r="M42" s="32"/>
      <c r="N42" s="32"/>
    </row>
    <row r="43" spans="2:38" s="12" customFormat="1" ht="25" customHeight="1">
      <c r="B43" s="147"/>
      <c r="C43" s="118"/>
      <c r="D43" s="148"/>
      <c r="E43" s="118"/>
      <c r="F43" s="119"/>
      <c r="G43" s="120"/>
      <c r="H43" s="32"/>
      <c r="I43" s="32"/>
      <c r="J43" s="32"/>
      <c r="K43" s="32"/>
      <c r="L43" s="32"/>
      <c r="M43" s="32"/>
      <c r="N43" s="32"/>
    </row>
    <row r="44" spans="2:38" s="12" customFormat="1" ht="25" customHeight="1">
      <c r="B44" s="147"/>
      <c r="C44" s="118"/>
      <c r="D44" s="148"/>
      <c r="E44" s="118"/>
      <c r="F44" s="119"/>
      <c r="G44" s="120"/>
      <c r="H44" s="32"/>
      <c r="I44" s="32"/>
      <c r="J44" s="32"/>
      <c r="K44" s="32"/>
      <c r="L44" s="32"/>
      <c r="M44" s="32"/>
      <c r="N44" s="32"/>
    </row>
    <row r="45" spans="2:38" s="12" customFormat="1" ht="25" customHeight="1">
      <c r="B45" s="147"/>
      <c r="C45" s="118"/>
      <c r="D45" s="148"/>
      <c r="E45" s="118"/>
      <c r="F45" s="119"/>
      <c r="G45" s="120"/>
      <c r="H45" s="32"/>
      <c r="I45" s="32"/>
      <c r="J45" s="32"/>
      <c r="K45" s="32"/>
      <c r="L45" s="32"/>
      <c r="M45" s="32"/>
      <c r="N45" s="32"/>
    </row>
    <row r="46" spans="2:38" s="12" customFormat="1" ht="25" customHeight="1">
      <c r="B46" s="147"/>
      <c r="C46" s="118"/>
      <c r="D46" s="148"/>
      <c r="E46" s="118"/>
      <c r="F46" s="119"/>
      <c r="G46" s="120"/>
      <c r="H46" s="32"/>
      <c r="I46" s="32"/>
      <c r="J46" s="32"/>
      <c r="K46" s="32"/>
      <c r="L46" s="32"/>
      <c r="M46" s="32"/>
      <c r="N46" s="32"/>
    </row>
    <row r="47" spans="2:38" s="12" customFormat="1" ht="25" customHeight="1">
      <c r="B47" s="147"/>
      <c r="C47" s="118"/>
      <c r="D47" s="148"/>
      <c r="E47" s="118"/>
      <c r="F47" s="119"/>
      <c r="G47" s="120"/>
      <c r="H47" s="32"/>
      <c r="I47" s="32"/>
      <c r="J47" s="32"/>
      <c r="K47" s="32"/>
      <c r="L47" s="32"/>
      <c r="M47" s="32"/>
      <c r="N47" s="32"/>
    </row>
    <row r="48" spans="2:38" s="12" customFormat="1" ht="25" customHeight="1">
      <c r="B48" s="147"/>
      <c r="C48" s="118"/>
      <c r="D48" s="148"/>
      <c r="E48" s="118"/>
      <c r="F48" s="119"/>
      <c r="G48" s="120"/>
      <c r="H48" s="32"/>
      <c r="I48" s="32"/>
      <c r="J48" s="32"/>
      <c r="K48" s="32"/>
      <c r="L48" s="32"/>
      <c r="M48" s="32"/>
      <c r="N48" s="32"/>
    </row>
    <row r="49" spans="2:14" s="12" customFormat="1" ht="25" customHeight="1">
      <c r="B49" s="147"/>
      <c r="C49" s="118"/>
      <c r="D49" s="148"/>
      <c r="E49" s="118"/>
      <c r="F49" s="119"/>
      <c r="G49" s="120"/>
      <c r="H49" s="32"/>
      <c r="I49" s="32"/>
      <c r="J49" s="32"/>
      <c r="K49" s="32"/>
      <c r="L49" s="32"/>
      <c r="M49" s="32"/>
      <c r="N49" s="32"/>
    </row>
    <row r="50" spans="2:14" s="12" customFormat="1" ht="25" customHeight="1">
      <c r="B50" s="147"/>
      <c r="C50" s="118"/>
      <c r="D50" s="148"/>
      <c r="E50" s="118"/>
      <c r="F50" s="119"/>
      <c r="G50" s="120"/>
      <c r="H50" s="32"/>
      <c r="I50" s="32"/>
      <c r="J50" s="32"/>
      <c r="K50" s="32"/>
      <c r="L50" s="32"/>
      <c r="M50" s="32"/>
      <c r="N50" s="32"/>
    </row>
    <row r="51" spans="2:14" s="12" customFormat="1" ht="25" customHeight="1">
      <c r="B51" s="147"/>
      <c r="C51" s="118"/>
      <c r="D51" s="148"/>
      <c r="E51" s="118"/>
      <c r="F51" s="119"/>
      <c r="G51" s="120"/>
      <c r="H51" s="32"/>
      <c r="I51" s="32"/>
      <c r="J51" s="32"/>
      <c r="K51" s="32"/>
      <c r="L51" s="32"/>
      <c r="M51" s="32"/>
      <c r="N51" s="32"/>
    </row>
    <row r="52" spans="2:14" s="12" customFormat="1" ht="25" customHeight="1">
      <c r="B52" s="147"/>
      <c r="C52" s="118"/>
      <c r="D52" s="148"/>
      <c r="E52" s="118"/>
      <c r="F52" s="119"/>
      <c r="G52" s="120"/>
      <c r="H52" s="32"/>
      <c r="I52" s="32"/>
      <c r="J52" s="32"/>
      <c r="K52" s="32"/>
      <c r="L52" s="32"/>
      <c r="M52" s="32"/>
      <c r="N52" s="32"/>
    </row>
    <row r="53" spans="2:14" s="12" customFormat="1" ht="25" customHeight="1">
      <c r="B53" s="147"/>
      <c r="C53" s="118"/>
      <c r="D53" s="148"/>
      <c r="E53" s="118"/>
      <c r="F53" s="119"/>
      <c r="G53" s="120"/>
      <c r="H53" s="32"/>
      <c r="I53" s="32"/>
      <c r="J53" s="32"/>
      <c r="K53" s="32"/>
      <c r="L53" s="32"/>
      <c r="M53" s="32"/>
      <c r="N53" s="32"/>
    </row>
    <row r="54" spans="2:14" s="12" customFormat="1" ht="25" customHeight="1">
      <c r="B54" s="147"/>
      <c r="C54" s="118"/>
      <c r="D54" s="148"/>
      <c r="E54" s="118"/>
      <c r="F54" s="119"/>
      <c r="G54" s="120"/>
      <c r="H54" s="32"/>
      <c r="I54" s="32"/>
      <c r="J54" s="32"/>
      <c r="K54" s="32"/>
      <c r="L54" s="32"/>
      <c r="M54" s="32"/>
      <c r="N54" s="32"/>
    </row>
    <row r="55" spans="2:14" s="12" customFormat="1" ht="25" customHeight="1">
      <c r="B55" s="147"/>
      <c r="C55" s="118"/>
      <c r="D55" s="148"/>
      <c r="E55" s="118"/>
      <c r="F55" s="119"/>
      <c r="G55" s="120"/>
      <c r="H55" s="32"/>
      <c r="I55" s="32"/>
      <c r="J55" s="32"/>
      <c r="K55" s="32"/>
      <c r="L55" s="32"/>
      <c r="M55" s="32"/>
      <c r="N55" s="32"/>
    </row>
    <row r="56" spans="2:14" s="12" customFormat="1" ht="25" customHeight="1">
      <c r="B56" s="147"/>
      <c r="C56" s="118"/>
      <c r="D56" s="148"/>
      <c r="E56" s="118"/>
      <c r="F56" s="119"/>
      <c r="G56" s="120"/>
      <c r="H56" s="32"/>
      <c r="I56" s="32"/>
      <c r="J56" s="32"/>
      <c r="K56" s="32"/>
      <c r="L56" s="32"/>
      <c r="M56" s="32"/>
      <c r="N56" s="32"/>
    </row>
    <row r="57" spans="2:14" s="12" customFormat="1" ht="25" customHeight="1">
      <c r="B57" s="147"/>
      <c r="C57" s="118"/>
      <c r="D57" s="148"/>
      <c r="E57" s="118"/>
      <c r="F57" s="119"/>
      <c r="G57" s="120"/>
      <c r="H57" s="32"/>
      <c r="I57" s="32"/>
      <c r="J57" s="32"/>
      <c r="K57" s="32"/>
      <c r="L57" s="32"/>
      <c r="M57" s="32"/>
      <c r="N57" s="32"/>
    </row>
    <row r="58" spans="2:14" s="12" customFormat="1" ht="25" customHeight="1">
      <c r="B58" s="147"/>
      <c r="C58" s="118"/>
      <c r="D58" s="148"/>
      <c r="E58" s="118"/>
      <c r="F58" s="119"/>
      <c r="G58" s="120"/>
      <c r="H58" s="32"/>
      <c r="I58" s="32"/>
      <c r="J58" s="32"/>
      <c r="K58" s="32"/>
      <c r="L58" s="32"/>
      <c r="M58" s="32"/>
      <c r="N58" s="32"/>
    </row>
    <row r="59" spans="2:14" s="12" customFormat="1" ht="25" customHeight="1">
      <c r="B59" s="147"/>
      <c r="C59" s="118"/>
      <c r="D59" s="148"/>
      <c r="E59" s="118"/>
      <c r="F59" s="119"/>
      <c r="G59" s="120"/>
      <c r="H59" s="32"/>
      <c r="I59" s="32"/>
      <c r="J59" s="32"/>
      <c r="K59" s="32"/>
      <c r="L59" s="32"/>
      <c r="M59" s="32"/>
      <c r="N59" s="32"/>
    </row>
    <row r="60" spans="2:14" s="12" customFormat="1" ht="25" customHeight="1">
      <c r="B60" s="79"/>
      <c r="C60" s="96"/>
      <c r="D60" s="121"/>
      <c r="E60" s="79"/>
      <c r="F60" s="79"/>
      <c r="G60" s="79"/>
      <c r="H60" s="32"/>
      <c r="I60" s="32"/>
      <c r="J60" s="32"/>
      <c r="K60" s="32"/>
      <c r="L60" s="32"/>
      <c r="M60" s="32"/>
      <c r="N60" s="32"/>
    </row>
    <row r="61" spans="2:14"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2:14"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2:14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2:14"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2:14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2:14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</row>
    <row r="67" spans="2:14"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  <row r="68" spans="2:14"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</row>
    <row r="69" spans="2:14"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</row>
  </sheetData>
  <sheetProtection algorithmName="SHA-512" hashValue="LNv1AJ6CsBG6l/aK7+ifF7XKnm7+O+KdZNWvTQNRivHCfvXeO5uUfnduwkm1eMi4bSWNAkUStEsDYcpjWZMZcg==" saltValue="yiDBn8Dysh774GH+BOq4aQ==" spinCount="100000" sheet="1" objects="1" scenarios="1" selectLockedCells="1"/>
  <mergeCells count="51">
    <mergeCell ref="B1:D3"/>
    <mergeCell ref="E1:I3"/>
    <mergeCell ref="J17:K17"/>
    <mergeCell ref="J6:K6"/>
    <mergeCell ref="B7:C7"/>
    <mergeCell ref="B6:C6"/>
    <mergeCell ref="B8:C8"/>
    <mergeCell ref="B9:C9"/>
    <mergeCell ref="B10:C10"/>
    <mergeCell ref="F11:H11"/>
    <mergeCell ref="F14:H14"/>
    <mergeCell ref="F12:G12"/>
    <mergeCell ref="J1:M3"/>
    <mergeCell ref="J5:M5"/>
    <mergeCell ref="L32:M32"/>
    <mergeCell ref="L33:M33"/>
    <mergeCell ref="J32:K32"/>
    <mergeCell ref="J33:K33"/>
    <mergeCell ref="J21:K21"/>
    <mergeCell ref="J22:K22"/>
    <mergeCell ref="J23:K23"/>
    <mergeCell ref="J27:K27"/>
    <mergeCell ref="J28:K28"/>
    <mergeCell ref="J24:K25"/>
    <mergeCell ref="J20:M20"/>
    <mergeCell ref="L21:M21"/>
    <mergeCell ref="L22:M22"/>
    <mergeCell ref="L23:M23"/>
    <mergeCell ref="L29:M29"/>
    <mergeCell ref="L24:M25"/>
    <mergeCell ref="J30:K30"/>
    <mergeCell ref="I27:I30"/>
    <mergeCell ref="I32:I36"/>
    <mergeCell ref="J35:K35"/>
    <mergeCell ref="J36:K36"/>
    <mergeCell ref="J26:K26"/>
    <mergeCell ref="L26:M26"/>
    <mergeCell ref="J31:K31"/>
    <mergeCell ref="L31:M31"/>
    <mergeCell ref="L34:M34"/>
    <mergeCell ref="L35:M35"/>
    <mergeCell ref="J29:K29"/>
    <mergeCell ref="L27:M27"/>
    <mergeCell ref="L28:M28"/>
    <mergeCell ref="J34:K34"/>
    <mergeCell ref="B28:H28"/>
    <mergeCell ref="B24:C24"/>
    <mergeCell ref="B20:C20"/>
    <mergeCell ref="B21:C21"/>
    <mergeCell ref="B22:C22"/>
    <mergeCell ref="B23:C23"/>
  </mergeCells>
  <hyperlinks>
    <hyperlink ref="J1" r:id="rId1" xr:uid="{7C7C763E-F076-4844-8ECD-5CA757832A8A}"/>
  </hyperlinks>
  <pageMargins left="0.511811024" right="0.511811024" top="0.78740157499999996" bottom="0.78740157499999996" header="0.31496062000000002" footer="0.31496062000000002"/>
  <pageSetup paperSize="9" orientation="portrait" horizontalDpi="0" verticalDpi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D704-C7C2-7148-980C-403EE08DEA51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xZ8ZlLwXlHY4R1PJ/KriKi1AmO4W/zmEawkuczk4AWvtzl/cO7BOia63HVKZ375FdgqApiSQsvc+7Ehfl8HIBA==" saltValue="lsRczJM1BvpXi9qpKTWkPw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B0D03C28-5ECB-2A4D-AF9F-D16F3194E0AD}"/>
    <hyperlink ref="I3" r:id="rId2" display="https://t.me/traderequipebrasil" xr:uid="{C0FF6334-637B-5441-8DD4-CC7E623646C2}"/>
    <hyperlink ref="I7:O8" r:id="rId3" display="INSTAGRAM : @TRADEREQUIPEBRASIL" xr:uid="{9902E859-12E5-3A4F-8EE9-D1664860F563}"/>
  </hyperlinks>
  <pageMargins left="0.511811024" right="0.511811024" top="0.78740157499999996" bottom="0.78740157499999996" header="0.31496062000000002" footer="0.31496062000000002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A6EC-0A1E-2548-A9DC-F1667C8A5014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ogdNb5PGLFZOKwz8paC6xgr+wgOMLeT78sWLx3b5gcFej4nBGjPmXitPdhifgPkknQLTvYpcUP4JK258yFRtzg==" saltValue="A/7+4M9Ndi2PjEl30IPwAQ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439A9BE0-5397-FB44-89CD-9B2E8D71F3FC}"/>
    <hyperlink ref="I3" r:id="rId2" display="https://t.me/traderequipebrasil" xr:uid="{893B50AA-C932-6544-B716-C365AF7E04CB}"/>
    <hyperlink ref="I7:O8" r:id="rId3" display="INSTAGRAM : @TRADEREQUIPEBRASIL" xr:uid="{D5AD37B0-2B65-3A41-B68D-A8C2F7C5523F}"/>
  </hyperlinks>
  <pageMargins left="0.511811024" right="0.511811024" top="0.78740157499999996" bottom="0.78740157499999996" header="0.31496062000000002" footer="0.31496062000000002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BBAC7-143B-A84E-A205-92E93E572D4A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3WF5MDfy3xSJVez8zb8P1QPmDJ8FtUyM2Rk+ezG7oGJljvZVG6+Of2W70qmZIsVLlaSbdxHeCSUJfaNil2gCVA==" saltValue="sbeDiM1aD1+PaPX23kZemw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D651C147-6F59-364F-B347-58AB2C005516}"/>
    <hyperlink ref="I3" r:id="rId2" display="https://t.me/traderequipebrasil" xr:uid="{5E6A86B0-0410-534A-8ECB-1870E04AE0C7}"/>
    <hyperlink ref="I7:O8" r:id="rId3" display="INSTAGRAM : @TRADEREQUIPEBRASIL" xr:uid="{924BAE52-1F91-7046-89AD-C0B5B5EA8D86}"/>
  </hyperlinks>
  <pageMargins left="0.511811024" right="0.511811024" top="0.78740157499999996" bottom="0.78740157499999996" header="0.31496062000000002" footer="0.31496062000000002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ED373-ADE4-C742-B411-D70E2E8B5501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zw9JSuJJew9jmgoUxAvcoB6NzYu10iv0uuML7HcqLd+/ERPYL7YCJtervTd/f6EuM3qIa3ilijOKJrG9FM4Amg==" saltValue="/kxUfqydSUZUGWRQbrGXHA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E9FA5669-48CC-4844-ABB0-A020D3B21F07}"/>
    <hyperlink ref="I3" r:id="rId2" display="https://t.me/traderequipebrasil" xr:uid="{76F2B1FD-D0C2-174F-83C1-89C2FD416399}"/>
    <hyperlink ref="I7:O8" r:id="rId3" display="INSTAGRAM : @TRADEREQUIPEBRASIL" xr:uid="{D27C1F2E-AD8D-0547-BDF6-5C277F193EA5}"/>
  </hyperlinks>
  <pageMargins left="0.511811024" right="0.511811024" top="0.78740157499999996" bottom="0.78740157499999996" header="0.31496062000000002" footer="0.31496062000000002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27944-09B6-C443-8F2F-25F2C2824EF5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20" si="2">D17/C17</f>
        <v>#DIV/0!</v>
      </c>
      <c r="G17" s="26" t="e">
        <f t="shared" ref="G17:G20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ref="F21:F45" si="4">D21/C21</f>
        <v>#DIV/0!</v>
      </c>
      <c r="G21" s="26" t="e">
        <f t="shared" ref="G21:G45" si="5">G20+F21</f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4"/>
        <v>#DIV/0!</v>
      </c>
      <c r="G22" s="26" t="e">
        <f t="shared" si="5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4"/>
        <v>#DIV/0!</v>
      </c>
      <c r="G23" s="26" t="e">
        <f t="shared" si="5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4"/>
        <v>#DIV/0!</v>
      </c>
      <c r="G24" s="26" t="e">
        <f t="shared" si="5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4"/>
        <v>#DIV/0!</v>
      </c>
      <c r="G25" s="26" t="e">
        <f t="shared" si="5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4"/>
        <v>#DIV/0!</v>
      </c>
      <c r="G26" s="26" t="e">
        <f t="shared" si="5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4"/>
        <v>#DIV/0!</v>
      </c>
      <c r="G27" s="26" t="e">
        <f t="shared" si="5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4"/>
        <v>#DIV/0!</v>
      </c>
      <c r="G28" s="26" t="e">
        <f t="shared" si="5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4"/>
        <v>#DIV/0!</v>
      </c>
      <c r="G29" s="26" t="e">
        <f t="shared" si="5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4"/>
        <v>#DIV/0!</v>
      </c>
      <c r="G30" s="26" t="e">
        <f t="shared" si="5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4"/>
        <v>#DIV/0!</v>
      </c>
      <c r="G31" s="26" t="e">
        <f t="shared" si="5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4"/>
        <v>#DIV/0!</v>
      </c>
      <c r="G32" s="26" t="e">
        <f t="shared" si="5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4"/>
        <v>#DIV/0!</v>
      </c>
      <c r="G33" s="26" t="e">
        <f t="shared" si="5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4"/>
        <v>#DIV/0!</v>
      </c>
      <c r="G34" s="26" t="e">
        <f t="shared" si="5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4"/>
        <v>#DIV/0!</v>
      </c>
      <c r="G35" s="26" t="e">
        <f t="shared" si="5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4"/>
        <v>#DIV/0!</v>
      </c>
      <c r="G36" s="26" t="e">
        <f t="shared" si="5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4"/>
        <v>#DIV/0!</v>
      </c>
      <c r="G37" s="26" t="e">
        <f t="shared" si="5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4"/>
        <v>#DIV/0!</v>
      </c>
      <c r="G38" s="26" t="e">
        <f t="shared" si="5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4"/>
        <v>#DIV/0!</v>
      </c>
      <c r="G39" s="26" t="e">
        <f t="shared" si="5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4"/>
        <v>#DIV/0!</v>
      </c>
      <c r="G40" s="26" t="e">
        <f t="shared" si="5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4"/>
        <v>#DIV/0!</v>
      </c>
      <c r="G41" s="26" t="e">
        <f t="shared" si="5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4"/>
        <v>#DIV/0!</v>
      </c>
      <c r="G42" s="26" t="e">
        <f t="shared" si="5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4"/>
        <v>#DIV/0!</v>
      </c>
      <c r="G43" s="26" t="e">
        <f t="shared" si="5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4"/>
        <v>#DIV/0!</v>
      </c>
      <c r="G44" s="26" t="e">
        <f t="shared" si="5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4"/>
        <v>#DIV/0!</v>
      </c>
      <c r="G45" s="30" t="e">
        <f t="shared" si="5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L/ocprA3szS55mPItdPqZwSvtoKrLenifW87/lDfkMxYuuWpICBdVuadAu1F+bRycZlCpvj1/JhSScEhJG+fLw==" saltValue="OJN1N3VtGHXjZRmU51EusQ==" spinCount="100000" sheet="1" objects="1" scenarios="1" selectLockedCells="1"/>
  <mergeCells count="43">
    <mergeCell ref="J21:O21"/>
    <mergeCell ref="C6:E8"/>
    <mergeCell ref="B46:C46"/>
    <mergeCell ref="B1:G3"/>
    <mergeCell ref="D10:E10"/>
    <mergeCell ref="I12:O12"/>
    <mergeCell ref="J15:O15"/>
    <mergeCell ref="J16:O16"/>
    <mergeCell ref="J17:O17"/>
    <mergeCell ref="J18:O18"/>
    <mergeCell ref="J19:O19"/>
    <mergeCell ref="J20:O20"/>
    <mergeCell ref="J33:O33"/>
    <mergeCell ref="J22:O22"/>
    <mergeCell ref="J23:O23"/>
    <mergeCell ref="J24:O24"/>
    <mergeCell ref="J25:O25"/>
    <mergeCell ref="J26:O26"/>
    <mergeCell ref="J27:O27"/>
    <mergeCell ref="J28:O28"/>
    <mergeCell ref="J29:O29"/>
    <mergeCell ref="J30:O30"/>
    <mergeCell ref="J31:O31"/>
    <mergeCell ref="J32:O32"/>
    <mergeCell ref="J45:O45"/>
    <mergeCell ref="J34:O34"/>
    <mergeCell ref="J35:O35"/>
    <mergeCell ref="J36:O36"/>
    <mergeCell ref="J37:O37"/>
    <mergeCell ref="J38:O38"/>
    <mergeCell ref="J39:O39"/>
    <mergeCell ref="J40:O40"/>
    <mergeCell ref="J41:O41"/>
    <mergeCell ref="J42:O42"/>
    <mergeCell ref="J43:O43"/>
    <mergeCell ref="J44:O44"/>
    <mergeCell ref="I13:I14"/>
    <mergeCell ref="J13:O14"/>
    <mergeCell ref="I7:O8"/>
    <mergeCell ref="I3:O4"/>
    <mergeCell ref="B12:C13"/>
    <mergeCell ref="D12:D13"/>
    <mergeCell ref="E12:E13"/>
  </mergeCells>
  <hyperlinks>
    <hyperlink ref="D10" r:id="rId1" xr:uid="{DCBCD12A-89C2-DE49-8CD2-ADCE98892C6D}"/>
    <hyperlink ref="I3" r:id="rId2" display="https://t.me/traderequipebrasil" xr:uid="{3F63EECB-E3DF-094F-91CE-B6C58ABBFDB4}"/>
    <hyperlink ref="I7:O8" r:id="rId3" display="INSTAGRAM : @TRADEREQUIPEBRASIL" xr:uid="{9ADC56C7-A94C-9E46-80E1-7742A847154F}"/>
  </hyperlinks>
  <pageMargins left="0.511811024" right="0.511811024" top="0.78740157499999996" bottom="0.78740157499999996" header="0.31496062000000002" footer="0.31496062000000002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C5B8-A666-E34F-A428-44DE89EBA264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K+ZfS+DjeFA4u9VueuXNHOFr8yiF83Mm78p0b8HCsEBHdYcPdCJ6dwd8Vztcm+etaMjsvwegpqHNpY84ulfkjA==" saltValue="Pe5kYdz9Wm/rcr9VKt9nkg==" spinCount="100000" sheet="1" objects="1" scenarios="1" selectLockedCells="1"/>
  <mergeCells count="43">
    <mergeCell ref="B12:C13"/>
    <mergeCell ref="D12:D13"/>
    <mergeCell ref="E12:E13"/>
    <mergeCell ref="I12:O12"/>
    <mergeCell ref="B1:G3"/>
    <mergeCell ref="I3:O4"/>
    <mergeCell ref="C6:E8"/>
    <mergeCell ref="I7:O8"/>
    <mergeCell ref="D10:E10"/>
    <mergeCell ref="J24:O24"/>
    <mergeCell ref="I13:I14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36:O36"/>
    <mergeCell ref="J25:O25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43:O43"/>
    <mergeCell ref="J44:O44"/>
    <mergeCell ref="J45:O45"/>
    <mergeCell ref="B46:C46"/>
    <mergeCell ref="J37:O37"/>
    <mergeCell ref="J38:O38"/>
    <mergeCell ref="J39:O39"/>
    <mergeCell ref="J40:O40"/>
    <mergeCell ref="J41:O41"/>
    <mergeCell ref="J42:O42"/>
  </mergeCells>
  <hyperlinks>
    <hyperlink ref="D10" r:id="rId1" xr:uid="{F258345E-3B0F-5E4C-963A-B16F4C4F1206}"/>
    <hyperlink ref="I3" r:id="rId2" display="https://t.me/traderequipebrasil" xr:uid="{E2FC74EC-716B-6B45-BEAD-D54DFA4F3B29}"/>
    <hyperlink ref="I7:O8" r:id="rId3" display="INSTAGRAM : @TRADEREQUIPEBRASIL" xr:uid="{3D824C81-E7A7-FE4D-9580-1DA85F3E20DE}"/>
  </hyperlinks>
  <pageMargins left="0.511811024" right="0.511811024" top="0.78740157499999996" bottom="0.78740157499999996" header="0.31496062000000002" footer="0.31496062000000002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2AED-46AB-754D-A3CA-5BC04E170D61}">
  <dimension ref="B1:O70"/>
  <sheetViews>
    <sheetView workbookViewId="0">
      <selection activeCell="D12" sqref="D12:D13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p/fHQfZjpFWwZLqwtzOUA0JF22yAf4KRzhIr1MIhCwDZNp6gAUSlsNww8Yie/4ftwBofbDqq/YefjIXEkgt6tQ==" saltValue="kO1Yj2WrAEb5X2536bgotA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E3D69634-BF2F-7442-B312-41AA323AD400}"/>
    <hyperlink ref="I3" r:id="rId2" display="https://t.me/traderequipebrasil" xr:uid="{EACF48D3-ECF5-F14C-8266-BD6193318980}"/>
    <hyperlink ref="I7:O8" r:id="rId3" display="INSTAGRAM : @TRADEREQUIPEBRASIL" xr:uid="{E8AD6311-DDC4-654B-B4A9-62BBBD2CC305}"/>
  </hyperlinks>
  <pageMargins left="0.511811024" right="0.511811024" top="0.78740157499999996" bottom="0.78740157499999996" header="0.31496062000000002" footer="0.31496062000000002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A925-F177-7F47-9290-A0493C21B26A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afPnc+DoKwpAdGK+/kuOKdzBGWVHGwO0NzSBo+Th9cabODIy8XiQKu65dVqCvVGPthl1Uq9Sc3N6yZAdpKLWSg==" saltValue="WayX42eqolnhvcoWosqf3A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CCF0B9DC-ABA2-7C45-B800-AF5B1F29E690}"/>
    <hyperlink ref="I3" r:id="rId2" display="https://t.me/traderequipebrasil" xr:uid="{DB9ECFA1-4FEF-CE4F-AD93-2A2FB474C247}"/>
    <hyperlink ref="I7:O8" r:id="rId3" display="INSTAGRAM : @TRADEREQUIPEBRASIL" xr:uid="{D857F8A3-9C30-7945-8E31-BEDB8D135711}"/>
  </hyperlinks>
  <pageMargins left="0.511811024" right="0.511811024" top="0.78740157499999996" bottom="0.78740157499999996" header="0.31496062000000002" footer="0.31496062000000002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600EF-AF9E-CE41-9DB6-E2F9E8D83F96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6Et4CAVhlH/LiZNxQoFaeaAQE3htKW9NvMuM/FOojmRQCj//cShMIF+I6kidQ5B/wRirqAs0iHbapG6Eq9zvWw==" saltValue="lh27nF7RipDRbuO9O3NCPQ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28599B46-A438-B64D-9B0C-C0529E2E9C01}"/>
    <hyperlink ref="I3" r:id="rId2" display="https://t.me/traderequipebrasil" xr:uid="{9BA672FF-AC08-0D42-93EB-06D5861FC218}"/>
    <hyperlink ref="I7:O8" r:id="rId3" display="INSTAGRAM : @TRADEREQUIPEBRASIL" xr:uid="{4E1EF1AE-7417-7F47-9B4E-6D240ACE3469}"/>
  </hyperlinks>
  <pageMargins left="0.511811024" right="0.511811024" top="0.78740157499999996" bottom="0.78740157499999996" header="0.31496062000000002" footer="0.31496062000000002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3F70-3619-5F4B-8C06-49A40210B6B3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a2dz5x4kE4oct67CxQIbNvRRtkPm+wdVxQRCKuAqWxnO49W3Rm0nKiS6AYDkI97hpT5leyzZPDEKSondQ34KwQ==" saltValue="aJYvF11KqWMllI1HRnwfkg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A10B15D0-ACCB-764A-AAEF-01214F378290}"/>
    <hyperlink ref="I3" r:id="rId2" display="https://t.me/traderequipebrasil" xr:uid="{0AB90352-C9BA-A14C-83FB-6FF8D20410E4}"/>
    <hyperlink ref="I7:O8" r:id="rId3" display="INSTAGRAM : @TRADEREQUIPEBRASIL" xr:uid="{26375A51-4B30-464C-A06B-6DB4F7103217}"/>
  </hyperlinks>
  <pageMargins left="0.511811024" right="0.511811024" top="0.78740157499999996" bottom="0.78740157499999996" header="0.31496062000000002" footer="0.31496062000000002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7C6AF-F146-7D49-8257-E4D310BBCA38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CCRi8oX99h9cgz40SzsvIbTwnWcjnCsLc0Zok9/9PcbXx12lxC1T01X2xnb8oq//DwfeU+naWUjxcwE7a7eszw==" saltValue="mJ7wH9YR98AfBa9H0ahkbQ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00833F53-CD10-3445-A3A6-3DF7D3F2444C}"/>
    <hyperlink ref="I3" r:id="rId2" display="https://t.me/traderequipebrasil" xr:uid="{8D63ABC5-6CB9-6147-9333-1C5DEE0F52AD}"/>
    <hyperlink ref="I7:O8" r:id="rId3" display="INSTAGRAM : @TRADEREQUIPEBRASIL" xr:uid="{DA82D2E1-1024-5247-BBC8-F775E455CA7F}"/>
  </hyperlinks>
  <pageMargins left="0.511811024" right="0.511811024" top="0.78740157499999996" bottom="0.78740157499999996" header="0.31496062000000002" footer="0.31496062000000002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C7F6-48D6-8F4E-83B3-D24F66C578EF}">
  <dimension ref="B1:O70"/>
  <sheetViews>
    <sheetView workbookViewId="0">
      <selection activeCell="D15" sqref="D15"/>
    </sheetView>
  </sheetViews>
  <sheetFormatPr baseColWidth="10" defaultRowHeight="16"/>
  <cols>
    <col min="1" max="2" width="10.83203125" style="4"/>
    <col min="3" max="3" width="16.33203125" style="4" bestFit="1" customWidth="1"/>
    <col min="4" max="4" width="24" style="4" bestFit="1" customWidth="1"/>
    <col min="5" max="5" width="16.33203125" style="4" bestFit="1" customWidth="1"/>
    <col min="6" max="6" width="10.83203125" style="4" customWidth="1"/>
    <col min="7" max="7" width="14" style="4" customWidth="1"/>
    <col min="8" max="8" width="8.83203125" style="4" customWidth="1"/>
    <col min="9" max="16384" width="10.83203125" style="4"/>
  </cols>
  <sheetData>
    <row r="1" spans="2:15" ht="16" customHeight="1">
      <c r="B1" s="210" t="s">
        <v>54</v>
      </c>
      <c r="C1" s="210"/>
      <c r="D1" s="210"/>
      <c r="E1" s="210"/>
      <c r="F1" s="210"/>
      <c r="G1" s="210"/>
    </row>
    <row r="2" spans="2:15" ht="16" customHeight="1">
      <c r="B2" s="210"/>
      <c r="C2" s="210"/>
      <c r="D2" s="210"/>
      <c r="E2" s="210"/>
      <c r="F2" s="210"/>
      <c r="G2" s="210"/>
    </row>
    <row r="3" spans="2:15" ht="16" customHeight="1">
      <c r="B3" s="210"/>
      <c r="C3" s="210"/>
      <c r="D3" s="210"/>
      <c r="E3" s="210"/>
      <c r="F3" s="210"/>
      <c r="G3" s="210"/>
      <c r="I3" s="239" t="s">
        <v>66</v>
      </c>
      <c r="J3" s="209"/>
      <c r="K3" s="209"/>
      <c r="L3" s="209"/>
      <c r="M3" s="209"/>
      <c r="N3" s="209"/>
      <c r="O3" s="209"/>
    </row>
    <row r="4" spans="2:15">
      <c r="I4" s="209"/>
      <c r="J4" s="209"/>
      <c r="K4" s="209"/>
      <c r="L4" s="209"/>
      <c r="M4" s="209"/>
      <c r="N4" s="209"/>
      <c r="O4" s="209"/>
    </row>
    <row r="6" spans="2:15" ht="16" customHeight="1">
      <c r="C6" s="209"/>
      <c r="D6" s="209"/>
      <c r="E6" s="209"/>
      <c r="F6" s="5"/>
      <c r="G6" s="5"/>
      <c r="H6" s="5"/>
      <c r="I6" s="5"/>
      <c r="J6" s="5"/>
      <c r="K6" s="6"/>
      <c r="L6" s="7"/>
      <c r="M6" s="7"/>
      <c r="N6" s="7"/>
    </row>
    <row r="7" spans="2:15" ht="16" customHeight="1">
      <c r="C7" s="209"/>
      <c r="D7" s="209"/>
      <c r="E7" s="209"/>
      <c r="F7" s="5"/>
      <c r="G7" s="5"/>
      <c r="H7" s="5"/>
      <c r="I7" s="238" t="s">
        <v>65</v>
      </c>
      <c r="J7" s="238"/>
      <c r="K7" s="238"/>
      <c r="L7" s="238"/>
      <c r="M7" s="238"/>
      <c r="N7" s="238"/>
      <c r="O7" s="238"/>
    </row>
    <row r="8" spans="2:15" ht="16" customHeight="1">
      <c r="C8" s="209"/>
      <c r="D8" s="209"/>
      <c r="E8" s="209"/>
      <c r="F8" s="5"/>
      <c r="G8" s="5"/>
      <c r="H8" s="5"/>
      <c r="I8" s="238"/>
      <c r="J8" s="238"/>
      <c r="K8" s="238"/>
      <c r="L8" s="238"/>
      <c r="M8" s="238"/>
      <c r="N8" s="238"/>
      <c r="O8" s="238"/>
    </row>
    <row r="10" spans="2:15">
      <c r="D10" s="253" t="s">
        <v>62</v>
      </c>
      <c r="E10" s="254"/>
    </row>
    <row r="11" spans="2:15" ht="17" thickBot="1"/>
    <row r="12" spans="2:15" ht="25" thickBot="1">
      <c r="B12" s="240" t="s">
        <v>55</v>
      </c>
      <c r="C12" s="241"/>
      <c r="D12" s="244">
        <v>0</v>
      </c>
      <c r="E12" s="246" t="s">
        <v>56</v>
      </c>
      <c r="F12" s="113">
        <v>0.03</v>
      </c>
      <c r="G12" s="114"/>
      <c r="I12" s="255" t="s">
        <v>63</v>
      </c>
      <c r="J12" s="256"/>
      <c r="K12" s="256"/>
      <c r="L12" s="256"/>
      <c r="M12" s="256"/>
      <c r="N12" s="256"/>
      <c r="O12" s="257"/>
    </row>
    <row r="13" spans="2:15" ht="16" customHeight="1">
      <c r="B13" s="242"/>
      <c r="C13" s="243"/>
      <c r="D13" s="245"/>
      <c r="E13" s="247"/>
      <c r="F13" s="115"/>
      <c r="G13" s="116"/>
      <c r="I13" s="230" t="s">
        <v>51</v>
      </c>
      <c r="J13" s="232" t="s">
        <v>64</v>
      </c>
      <c r="K13" s="233"/>
      <c r="L13" s="233"/>
      <c r="M13" s="233"/>
      <c r="N13" s="233"/>
      <c r="O13" s="234"/>
    </row>
    <row r="14" spans="2:15" ht="17" thickBot="1">
      <c r="B14" s="23" t="s">
        <v>51</v>
      </c>
      <c r="C14" s="9" t="s">
        <v>52</v>
      </c>
      <c r="D14" s="8" t="s">
        <v>57</v>
      </c>
      <c r="E14" s="10" t="s">
        <v>58</v>
      </c>
      <c r="F14" s="21" t="s">
        <v>59</v>
      </c>
      <c r="G14" s="24" t="s">
        <v>60</v>
      </c>
      <c r="I14" s="231"/>
      <c r="J14" s="235"/>
      <c r="K14" s="236"/>
      <c r="L14" s="236"/>
      <c r="M14" s="236"/>
      <c r="N14" s="236"/>
      <c r="O14" s="237"/>
    </row>
    <row r="15" spans="2:15" s="12" customFormat="1" ht="30" customHeight="1">
      <c r="B15" s="25"/>
      <c r="C15" s="11">
        <f>D12</f>
        <v>0</v>
      </c>
      <c r="D15" s="260">
        <v>0</v>
      </c>
      <c r="E15" s="11">
        <f>C15+D15</f>
        <v>0</v>
      </c>
      <c r="F15" s="22" t="e">
        <f>D15/C15</f>
        <v>#DIV/0!</v>
      </c>
      <c r="G15" s="26" t="e">
        <f>F15</f>
        <v>#DIV/0!</v>
      </c>
      <c r="I15" s="1"/>
      <c r="J15" s="258"/>
      <c r="K15" s="258"/>
      <c r="L15" s="258"/>
      <c r="M15" s="258"/>
      <c r="N15" s="258"/>
      <c r="O15" s="259"/>
    </row>
    <row r="16" spans="2:15" s="12" customFormat="1" ht="30" customHeight="1">
      <c r="B16" s="25"/>
      <c r="C16" s="11">
        <f>E15</f>
        <v>0</v>
      </c>
      <c r="D16" s="260">
        <v>0</v>
      </c>
      <c r="E16" s="11">
        <f>C16+D16</f>
        <v>0</v>
      </c>
      <c r="F16" s="22" t="e">
        <f>D16/C16</f>
        <v>#DIV/0!</v>
      </c>
      <c r="G16" s="26" t="e">
        <f>G15+F16</f>
        <v>#DIV/0!</v>
      </c>
      <c r="I16" s="2"/>
      <c r="J16" s="248"/>
      <c r="K16" s="248"/>
      <c r="L16" s="248"/>
      <c r="M16" s="248"/>
      <c r="N16" s="248"/>
      <c r="O16" s="249"/>
    </row>
    <row r="17" spans="2:15" s="12" customFormat="1" ht="30" customHeight="1">
      <c r="B17" s="25"/>
      <c r="C17" s="11">
        <f t="shared" ref="C17:C45" si="0">E16</f>
        <v>0</v>
      </c>
      <c r="D17" s="260">
        <v>0</v>
      </c>
      <c r="E17" s="11">
        <f t="shared" ref="E17:E45" si="1">C17+D17</f>
        <v>0</v>
      </c>
      <c r="F17" s="22" t="e">
        <f t="shared" ref="F17:F45" si="2">D17/C17</f>
        <v>#DIV/0!</v>
      </c>
      <c r="G17" s="26" t="e">
        <f t="shared" ref="G17:G45" si="3">G16+F17</f>
        <v>#DIV/0!</v>
      </c>
      <c r="I17" s="2"/>
      <c r="J17" s="248"/>
      <c r="K17" s="248"/>
      <c r="L17" s="248"/>
      <c r="M17" s="248"/>
      <c r="N17" s="248"/>
      <c r="O17" s="249"/>
    </row>
    <row r="18" spans="2:15" s="12" customFormat="1" ht="30" customHeight="1">
      <c r="B18" s="25"/>
      <c r="C18" s="11">
        <f t="shared" si="0"/>
        <v>0</v>
      </c>
      <c r="D18" s="260">
        <v>0</v>
      </c>
      <c r="E18" s="11">
        <f t="shared" si="1"/>
        <v>0</v>
      </c>
      <c r="F18" s="22" t="e">
        <f t="shared" si="2"/>
        <v>#DIV/0!</v>
      </c>
      <c r="G18" s="26" t="e">
        <f t="shared" si="3"/>
        <v>#DIV/0!</v>
      </c>
      <c r="I18" s="2"/>
      <c r="J18" s="248"/>
      <c r="K18" s="248"/>
      <c r="L18" s="248"/>
      <c r="M18" s="248"/>
      <c r="N18" s="248"/>
      <c r="O18" s="249"/>
    </row>
    <row r="19" spans="2:15" s="12" customFormat="1" ht="30" customHeight="1">
      <c r="B19" s="25"/>
      <c r="C19" s="11">
        <f t="shared" si="0"/>
        <v>0</v>
      </c>
      <c r="D19" s="260">
        <v>0</v>
      </c>
      <c r="E19" s="11">
        <f t="shared" si="1"/>
        <v>0</v>
      </c>
      <c r="F19" s="22" t="e">
        <f t="shared" si="2"/>
        <v>#DIV/0!</v>
      </c>
      <c r="G19" s="26" t="e">
        <f t="shared" si="3"/>
        <v>#DIV/0!</v>
      </c>
      <c r="I19" s="2"/>
      <c r="J19" s="248"/>
      <c r="K19" s="248"/>
      <c r="L19" s="248"/>
      <c r="M19" s="248"/>
      <c r="N19" s="248"/>
      <c r="O19" s="249"/>
    </row>
    <row r="20" spans="2:15" s="12" customFormat="1" ht="30" customHeight="1">
      <c r="B20" s="25"/>
      <c r="C20" s="11">
        <f t="shared" si="0"/>
        <v>0</v>
      </c>
      <c r="D20" s="260">
        <v>0</v>
      </c>
      <c r="E20" s="11">
        <f t="shared" si="1"/>
        <v>0</v>
      </c>
      <c r="F20" s="22" t="e">
        <f t="shared" si="2"/>
        <v>#DIV/0!</v>
      </c>
      <c r="G20" s="26" t="e">
        <f t="shared" si="3"/>
        <v>#DIV/0!</v>
      </c>
      <c r="I20" s="2"/>
      <c r="J20" s="248"/>
      <c r="K20" s="248"/>
      <c r="L20" s="248"/>
      <c r="M20" s="248"/>
      <c r="N20" s="248"/>
      <c r="O20" s="249"/>
    </row>
    <row r="21" spans="2:15" s="12" customFormat="1" ht="30" customHeight="1">
      <c r="B21" s="25"/>
      <c r="C21" s="11">
        <f t="shared" si="0"/>
        <v>0</v>
      </c>
      <c r="D21" s="260">
        <v>0</v>
      </c>
      <c r="E21" s="11">
        <f t="shared" si="1"/>
        <v>0</v>
      </c>
      <c r="F21" s="22" t="e">
        <f t="shared" si="2"/>
        <v>#DIV/0!</v>
      </c>
      <c r="G21" s="26" t="e">
        <f t="shared" si="3"/>
        <v>#DIV/0!</v>
      </c>
      <c r="I21" s="2"/>
      <c r="J21" s="248"/>
      <c r="K21" s="248"/>
      <c r="L21" s="248"/>
      <c r="M21" s="248"/>
      <c r="N21" s="248"/>
      <c r="O21" s="249"/>
    </row>
    <row r="22" spans="2:15" s="12" customFormat="1" ht="30" customHeight="1">
      <c r="B22" s="25"/>
      <c r="C22" s="11">
        <f t="shared" si="0"/>
        <v>0</v>
      </c>
      <c r="D22" s="260">
        <v>0</v>
      </c>
      <c r="E22" s="11">
        <f t="shared" si="1"/>
        <v>0</v>
      </c>
      <c r="F22" s="22" t="e">
        <f t="shared" si="2"/>
        <v>#DIV/0!</v>
      </c>
      <c r="G22" s="26" t="e">
        <f t="shared" si="3"/>
        <v>#DIV/0!</v>
      </c>
      <c r="I22" s="2"/>
      <c r="J22" s="248"/>
      <c r="K22" s="248"/>
      <c r="L22" s="248"/>
      <c r="M22" s="248"/>
      <c r="N22" s="248"/>
      <c r="O22" s="249"/>
    </row>
    <row r="23" spans="2:15" s="12" customFormat="1" ht="30" customHeight="1">
      <c r="B23" s="25"/>
      <c r="C23" s="11">
        <f t="shared" si="0"/>
        <v>0</v>
      </c>
      <c r="D23" s="260">
        <v>0</v>
      </c>
      <c r="E23" s="11">
        <f t="shared" si="1"/>
        <v>0</v>
      </c>
      <c r="F23" s="22" t="e">
        <f t="shared" si="2"/>
        <v>#DIV/0!</v>
      </c>
      <c r="G23" s="26" t="e">
        <f t="shared" si="3"/>
        <v>#DIV/0!</v>
      </c>
      <c r="I23" s="2"/>
      <c r="J23" s="248"/>
      <c r="K23" s="248"/>
      <c r="L23" s="248"/>
      <c r="M23" s="248"/>
      <c r="N23" s="248"/>
      <c r="O23" s="249"/>
    </row>
    <row r="24" spans="2:15" s="12" customFormat="1" ht="30" customHeight="1">
      <c r="B24" s="25"/>
      <c r="C24" s="11">
        <f t="shared" si="0"/>
        <v>0</v>
      </c>
      <c r="D24" s="260">
        <v>0</v>
      </c>
      <c r="E24" s="11">
        <f t="shared" si="1"/>
        <v>0</v>
      </c>
      <c r="F24" s="22" t="e">
        <f t="shared" si="2"/>
        <v>#DIV/0!</v>
      </c>
      <c r="G24" s="26" t="e">
        <f t="shared" si="3"/>
        <v>#DIV/0!</v>
      </c>
      <c r="I24" s="2"/>
      <c r="J24" s="248"/>
      <c r="K24" s="248"/>
      <c r="L24" s="248"/>
      <c r="M24" s="248"/>
      <c r="N24" s="248"/>
      <c r="O24" s="249"/>
    </row>
    <row r="25" spans="2:15" s="12" customFormat="1" ht="30" customHeight="1">
      <c r="B25" s="25"/>
      <c r="C25" s="11">
        <f t="shared" si="0"/>
        <v>0</v>
      </c>
      <c r="D25" s="260">
        <v>0</v>
      </c>
      <c r="E25" s="11">
        <f t="shared" si="1"/>
        <v>0</v>
      </c>
      <c r="F25" s="22" t="e">
        <f t="shared" si="2"/>
        <v>#DIV/0!</v>
      </c>
      <c r="G25" s="26" t="e">
        <f t="shared" si="3"/>
        <v>#DIV/0!</v>
      </c>
      <c r="I25" s="2"/>
      <c r="J25" s="248"/>
      <c r="K25" s="248"/>
      <c r="L25" s="248"/>
      <c r="M25" s="248"/>
      <c r="N25" s="248"/>
      <c r="O25" s="249"/>
    </row>
    <row r="26" spans="2:15" s="12" customFormat="1" ht="30" customHeight="1">
      <c r="B26" s="25"/>
      <c r="C26" s="11">
        <f t="shared" si="0"/>
        <v>0</v>
      </c>
      <c r="D26" s="260">
        <v>0</v>
      </c>
      <c r="E26" s="11">
        <f t="shared" si="1"/>
        <v>0</v>
      </c>
      <c r="F26" s="22" t="e">
        <f t="shared" si="2"/>
        <v>#DIV/0!</v>
      </c>
      <c r="G26" s="26" t="e">
        <f t="shared" si="3"/>
        <v>#DIV/0!</v>
      </c>
      <c r="I26" s="2"/>
      <c r="J26" s="248"/>
      <c r="K26" s="248"/>
      <c r="L26" s="248"/>
      <c r="M26" s="248"/>
      <c r="N26" s="248"/>
      <c r="O26" s="249"/>
    </row>
    <row r="27" spans="2:15" s="12" customFormat="1" ht="30" customHeight="1">
      <c r="B27" s="25"/>
      <c r="C27" s="11">
        <f t="shared" si="0"/>
        <v>0</v>
      </c>
      <c r="D27" s="260">
        <v>0</v>
      </c>
      <c r="E27" s="11">
        <f t="shared" si="1"/>
        <v>0</v>
      </c>
      <c r="F27" s="22" t="e">
        <f t="shared" si="2"/>
        <v>#DIV/0!</v>
      </c>
      <c r="G27" s="26" t="e">
        <f t="shared" si="3"/>
        <v>#DIV/0!</v>
      </c>
      <c r="I27" s="2"/>
      <c r="J27" s="248"/>
      <c r="K27" s="248"/>
      <c r="L27" s="248"/>
      <c r="M27" s="248"/>
      <c r="N27" s="248"/>
      <c r="O27" s="249"/>
    </row>
    <row r="28" spans="2:15" s="12" customFormat="1" ht="30" customHeight="1">
      <c r="B28" s="25"/>
      <c r="C28" s="11">
        <f t="shared" si="0"/>
        <v>0</v>
      </c>
      <c r="D28" s="260">
        <v>0</v>
      </c>
      <c r="E28" s="11">
        <f t="shared" si="1"/>
        <v>0</v>
      </c>
      <c r="F28" s="22" t="e">
        <f t="shared" si="2"/>
        <v>#DIV/0!</v>
      </c>
      <c r="G28" s="26" t="e">
        <f t="shared" si="3"/>
        <v>#DIV/0!</v>
      </c>
      <c r="I28" s="2"/>
      <c r="J28" s="248"/>
      <c r="K28" s="248"/>
      <c r="L28" s="248"/>
      <c r="M28" s="248"/>
      <c r="N28" s="248"/>
      <c r="O28" s="249"/>
    </row>
    <row r="29" spans="2:15" s="12" customFormat="1" ht="30" customHeight="1">
      <c r="B29" s="25"/>
      <c r="C29" s="11">
        <f t="shared" si="0"/>
        <v>0</v>
      </c>
      <c r="D29" s="260">
        <v>0</v>
      </c>
      <c r="E29" s="11">
        <f t="shared" si="1"/>
        <v>0</v>
      </c>
      <c r="F29" s="22" t="e">
        <f t="shared" si="2"/>
        <v>#DIV/0!</v>
      </c>
      <c r="G29" s="26" t="e">
        <f t="shared" si="3"/>
        <v>#DIV/0!</v>
      </c>
      <c r="I29" s="2"/>
      <c r="J29" s="248"/>
      <c r="K29" s="248"/>
      <c r="L29" s="248"/>
      <c r="M29" s="248"/>
      <c r="N29" s="248"/>
      <c r="O29" s="249"/>
    </row>
    <row r="30" spans="2:15" s="12" customFormat="1" ht="30" customHeight="1">
      <c r="B30" s="25"/>
      <c r="C30" s="11">
        <f t="shared" si="0"/>
        <v>0</v>
      </c>
      <c r="D30" s="260">
        <v>0</v>
      </c>
      <c r="E30" s="11">
        <f>C30+D30</f>
        <v>0</v>
      </c>
      <c r="F30" s="22" t="e">
        <f t="shared" si="2"/>
        <v>#DIV/0!</v>
      </c>
      <c r="G30" s="26" t="e">
        <f t="shared" si="3"/>
        <v>#DIV/0!</v>
      </c>
      <c r="I30" s="2"/>
      <c r="J30" s="248"/>
      <c r="K30" s="248"/>
      <c r="L30" s="248"/>
      <c r="M30" s="248"/>
      <c r="N30" s="248"/>
      <c r="O30" s="249"/>
    </row>
    <row r="31" spans="2:15" s="12" customFormat="1" ht="30" customHeight="1">
      <c r="B31" s="25"/>
      <c r="C31" s="11">
        <f t="shared" si="0"/>
        <v>0</v>
      </c>
      <c r="D31" s="260">
        <v>0</v>
      </c>
      <c r="E31" s="11">
        <f t="shared" si="1"/>
        <v>0</v>
      </c>
      <c r="F31" s="22" t="e">
        <f t="shared" si="2"/>
        <v>#DIV/0!</v>
      </c>
      <c r="G31" s="26" t="e">
        <f t="shared" si="3"/>
        <v>#DIV/0!</v>
      </c>
      <c r="I31" s="2"/>
      <c r="J31" s="248"/>
      <c r="K31" s="248"/>
      <c r="L31" s="248"/>
      <c r="M31" s="248"/>
      <c r="N31" s="248"/>
      <c r="O31" s="249"/>
    </row>
    <row r="32" spans="2:15" s="12" customFormat="1" ht="30" customHeight="1">
      <c r="B32" s="25"/>
      <c r="C32" s="11">
        <f t="shared" si="0"/>
        <v>0</v>
      </c>
      <c r="D32" s="260">
        <v>0</v>
      </c>
      <c r="E32" s="11">
        <f t="shared" si="1"/>
        <v>0</v>
      </c>
      <c r="F32" s="22" t="e">
        <f t="shared" si="2"/>
        <v>#DIV/0!</v>
      </c>
      <c r="G32" s="26" t="e">
        <f t="shared" si="3"/>
        <v>#DIV/0!</v>
      </c>
      <c r="I32" s="2"/>
      <c r="J32" s="248"/>
      <c r="K32" s="248"/>
      <c r="L32" s="248"/>
      <c r="M32" s="248"/>
      <c r="N32" s="248"/>
      <c r="O32" s="249"/>
    </row>
    <row r="33" spans="2:15" s="12" customFormat="1" ht="30" customHeight="1">
      <c r="B33" s="25"/>
      <c r="C33" s="11">
        <f t="shared" si="0"/>
        <v>0</v>
      </c>
      <c r="D33" s="260">
        <v>0</v>
      </c>
      <c r="E33" s="11">
        <f t="shared" si="1"/>
        <v>0</v>
      </c>
      <c r="F33" s="22" t="e">
        <f t="shared" si="2"/>
        <v>#DIV/0!</v>
      </c>
      <c r="G33" s="26" t="e">
        <f t="shared" si="3"/>
        <v>#DIV/0!</v>
      </c>
      <c r="I33" s="2"/>
      <c r="J33" s="248"/>
      <c r="K33" s="248"/>
      <c r="L33" s="248"/>
      <c r="M33" s="248"/>
      <c r="N33" s="248"/>
      <c r="O33" s="249"/>
    </row>
    <row r="34" spans="2:15" s="12" customFormat="1" ht="30" customHeight="1">
      <c r="B34" s="25"/>
      <c r="C34" s="11">
        <f t="shared" si="0"/>
        <v>0</v>
      </c>
      <c r="D34" s="260">
        <v>0</v>
      </c>
      <c r="E34" s="11">
        <f t="shared" si="1"/>
        <v>0</v>
      </c>
      <c r="F34" s="22" t="e">
        <f t="shared" si="2"/>
        <v>#DIV/0!</v>
      </c>
      <c r="G34" s="26" t="e">
        <f t="shared" si="3"/>
        <v>#DIV/0!</v>
      </c>
      <c r="I34" s="2"/>
      <c r="J34" s="248"/>
      <c r="K34" s="248"/>
      <c r="L34" s="248"/>
      <c r="M34" s="248"/>
      <c r="N34" s="248"/>
      <c r="O34" s="249"/>
    </row>
    <row r="35" spans="2:15" s="12" customFormat="1" ht="30" customHeight="1">
      <c r="B35" s="25"/>
      <c r="C35" s="11">
        <f t="shared" si="0"/>
        <v>0</v>
      </c>
      <c r="D35" s="260">
        <v>0</v>
      </c>
      <c r="E35" s="11">
        <f t="shared" si="1"/>
        <v>0</v>
      </c>
      <c r="F35" s="22" t="e">
        <f t="shared" si="2"/>
        <v>#DIV/0!</v>
      </c>
      <c r="G35" s="26" t="e">
        <f t="shared" si="3"/>
        <v>#DIV/0!</v>
      </c>
      <c r="I35" s="2"/>
      <c r="J35" s="248"/>
      <c r="K35" s="248"/>
      <c r="L35" s="248"/>
      <c r="M35" s="248"/>
      <c r="N35" s="248"/>
      <c r="O35" s="249"/>
    </row>
    <row r="36" spans="2:15" s="12" customFormat="1" ht="30" customHeight="1">
      <c r="B36" s="25"/>
      <c r="C36" s="11">
        <f t="shared" si="0"/>
        <v>0</v>
      </c>
      <c r="D36" s="260">
        <v>0</v>
      </c>
      <c r="E36" s="11">
        <f t="shared" si="1"/>
        <v>0</v>
      </c>
      <c r="F36" s="22" t="e">
        <f t="shared" si="2"/>
        <v>#DIV/0!</v>
      </c>
      <c r="G36" s="26" t="e">
        <f t="shared" si="3"/>
        <v>#DIV/0!</v>
      </c>
      <c r="I36" s="2"/>
      <c r="J36" s="248"/>
      <c r="K36" s="248"/>
      <c r="L36" s="248"/>
      <c r="M36" s="248"/>
      <c r="N36" s="248"/>
      <c r="O36" s="249"/>
    </row>
    <row r="37" spans="2:15" s="12" customFormat="1" ht="30" customHeight="1">
      <c r="B37" s="25"/>
      <c r="C37" s="11">
        <f t="shared" si="0"/>
        <v>0</v>
      </c>
      <c r="D37" s="260">
        <v>0</v>
      </c>
      <c r="E37" s="11">
        <f t="shared" si="1"/>
        <v>0</v>
      </c>
      <c r="F37" s="22" t="e">
        <f t="shared" si="2"/>
        <v>#DIV/0!</v>
      </c>
      <c r="G37" s="26" t="e">
        <f t="shared" si="3"/>
        <v>#DIV/0!</v>
      </c>
      <c r="I37" s="2"/>
      <c r="J37" s="248"/>
      <c r="K37" s="248"/>
      <c r="L37" s="248"/>
      <c r="M37" s="248"/>
      <c r="N37" s="248"/>
      <c r="O37" s="249"/>
    </row>
    <row r="38" spans="2:15" s="12" customFormat="1" ht="30" customHeight="1">
      <c r="B38" s="25"/>
      <c r="C38" s="11">
        <f t="shared" si="0"/>
        <v>0</v>
      </c>
      <c r="D38" s="260">
        <v>0</v>
      </c>
      <c r="E38" s="11">
        <f t="shared" si="1"/>
        <v>0</v>
      </c>
      <c r="F38" s="22" t="e">
        <f t="shared" si="2"/>
        <v>#DIV/0!</v>
      </c>
      <c r="G38" s="26" t="e">
        <f t="shared" si="3"/>
        <v>#DIV/0!</v>
      </c>
      <c r="I38" s="2"/>
      <c r="J38" s="248"/>
      <c r="K38" s="248"/>
      <c r="L38" s="248"/>
      <c r="M38" s="248"/>
      <c r="N38" s="248"/>
      <c r="O38" s="249"/>
    </row>
    <row r="39" spans="2:15" s="12" customFormat="1" ht="30" customHeight="1">
      <c r="B39" s="25"/>
      <c r="C39" s="11">
        <f t="shared" si="0"/>
        <v>0</v>
      </c>
      <c r="D39" s="260">
        <v>0</v>
      </c>
      <c r="E39" s="11">
        <f t="shared" si="1"/>
        <v>0</v>
      </c>
      <c r="F39" s="22" t="e">
        <f t="shared" si="2"/>
        <v>#DIV/0!</v>
      </c>
      <c r="G39" s="26" t="e">
        <f t="shared" si="3"/>
        <v>#DIV/0!</v>
      </c>
      <c r="I39" s="2"/>
      <c r="J39" s="248"/>
      <c r="K39" s="248"/>
      <c r="L39" s="248"/>
      <c r="M39" s="248"/>
      <c r="N39" s="248"/>
      <c r="O39" s="249"/>
    </row>
    <row r="40" spans="2:15" s="12" customFormat="1" ht="30" customHeight="1">
      <c r="B40" s="25"/>
      <c r="C40" s="11">
        <f t="shared" si="0"/>
        <v>0</v>
      </c>
      <c r="D40" s="260">
        <v>0</v>
      </c>
      <c r="E40" s="11">
        <f t="shared" si="1"/>
        <v>0</v>
      </c>
      <c r="F40" s="22" t="e">
        <f t="shared" si="2"/>
        <v>#DIV/0!</v>
      </c>
      <c r="G40" s="26" t="e">
        <f t="shared" si="3"/>
        <v>#DIV/0!</v>
      </c>
      <c r="I40" s="2"/>
      <c r="J40" s="248"/>
      <c r="K40" s="248"/>
      <c r="L40" s="248"/>
      <c r="M40" s="248"/>
      <c r="N40" s="248"/>
      <c r="O40" s="249"/>
    </row>
    <row r="41" spans="2:15" s="12" customFormat="1" ht="30" customHeight="1">
      <c r="B41" s="25"/>
      <c r="C41" s="11">
        <f t="shared" si="0"/>
        <v>0</v>
      </c>
      <c r="D41" s="260">
        <v>0</v>
      </c>
      <c r="E41" s="11">
        <f>C41+D41</f>
        <v>0</v>
      </c>
      <c r="F41" s="22" t="e">
        <f t="shared" si="2"/>
        <v>#DIV/0!</v>
      </c>
      <c r="G41" s="26" t="e">
        <f t="shared" si="3"/>
        <v>#DIV/0!</v>
      </c>
      <c r="I41" s="2"/>
      <c r="J41" s="248"/>
      <c r="K41" s="248"/>
      <c r="L41" s="248"/>
      <c r="M41" s="248"/>
      <c r="N41" s="248"/>
      <c r="O41" s="249"/>
    </row>
    <row r="42" spans="2:15" s="12" customFormat="1" ht="30" customHeight="1">
      <c r="B42" s="25"/>
      <c r="C42" s="11">
        <f t="shared" si="0"/>
        <v>0</v>
      </c>
      <c r="D42" s="260">
        <v>0</v>
      </c>
      <c r="E42" s="11">
        <f t="shared" si="1"/>
        <v>0</v>
      </c>
      <c r="F42" s="22" t="e">
        <f t="shared" si="2"/>
        <v>#DIV/0!</v>
      </c>
      <c r="G42" s="26" t="e">
        <f t="shared" si="3"/>
        <v>#DIV/0!</v>
      </c>
      <c r="I42" s="2"/>
      <c r="J42" s="248"/>
      <c r="K42" s="248"/>
      <c r="L42" s="248"/>
      <c r="M42" s="248"/>
      <c r="N42" s="248"/>
      <c r="O42" s="249"/>
    </row>
    <row r="43" spans="2:15" s="12" customFormat="1" ht="30" customHeight="1">
      <c r="B43" s="25"/>
      <c r="C43" s="11">
        <f t="shared" si="0"/>
        <v>0</v>
      </c>
      <c r="D43" s="260">
        <v>0</v>
      </c>
      <c r="E43" s="11">
        <f t="shared" si="1"/>
        <v>0</v>
      </c>
      <c r="F43" s="22" t="e">
        <f t="shared" si="2"/>
        <v>#DIV/0!</v>
      </c>
      <c r="G43" s="26" t="e">
        <f t="shared" si="3"/>
        <v>#DIV/0!</v>
      </c>
      <c r="I43" s="2"/>
      <c r="J43" s="248"/>
      <c r="K43" s="248"/>
      <c r="L43" s="248"/>
      <c r="M43" s="248"/>
      <c r="N43" s="248"/>
      <c r="O43" s="249"/>
    </row>
    <row r="44" spans="2:15" s="12" customFormat="1" ht="30" customHeight="1">
      <c r="B44" s="25"/>
      <c r="C44" s="11">
        <f t="shared" si="0"/>
        <v>0</v>
      </c>
      <c r="D44" s="260">
        <v>0</v>
      </c>
      <c r="E44" s="11">
        <f t="shared" si="1"/>
        <v>0</v>
      </c>
      <c r="F44" s="22" t="e">
        <f t="shared" si="2"/>
        <v>#DIV/0!</v>
      </c>
      <c r="G44" s="26" t="e">
        <f t="shared" si="3"/>
        <v>#DIV/0!</v>
      </c>
      <c r="I44" s="2"/>
      <c r="J44" s="248"/>
      <c r="K44" s="248"/>
      <c r="L44" s="248"/>
      <c r="M44" s="248"/>
      <c r="N44" s="248"/>
      <c r="O44" s="249"/>
    </row>
    <row r="45" spans="2:15" s="12" customFormat="1" ht="30" customHeight="1" thickBot="1">
      <c r="B45" s="27"/>
      <c r="C45" s="28">
        <f t="shared" si="0"/>
        <v>0</v>
      </c>
      <c r="D45" s="261">
        <v>0</v>
      </c>
      <c r="E45" s="28">
        <f t="shared" si="1"/>
        <v>0</v>
      </c>
      <c r="F45" s="29" t="e">
        <f t="shared" si="2"/>
        <v>#DIV/0!</v>
      </c>
      <c r="G45" s="30" t="e">
        <f t="shared" si="3"/>
        <v>#DIV/0!</v>
      </c>
      <c r="I45" s="3"/>
      <c r="J45" s="250"/>
      <c r="K45" s="250"/>
      <c r="L45" s="250"/>
      <c r="M45" s="250"/>
      <c r="N45" s="250"/>
      <c r="O45" s="251"/>
    </row>
    <row r="46" spans="2:15" s="12" customFormat="1" ht="30" customHeight="1">
      <c r="B46" s="252" t="s">
        <v>61</v>
      </c>
      <c r="C46" s="252"/>
      <c r="D46" s="262">
        <f>SUM(D15:D45)</f>
        <v>0</v>
      </c>
      <c r="E46" s="13"/>
      <c r="F46" s="14"/>
      <c r="G46" s="15"/>
    </row>
    <row r="47" spans="2:15">
      <c r="B47" s="16"/>
      <c r="C47" s="17"/>
      <c r="D47" s="18"/>
      <c r="E47" s="17"/>
      <c r="F47" s="19"/>
      <c r="G47" s="20"/>
    </row>
    <row r="48" spans="2:15">
      <c r="B48" s="16"/>
      <c r="C48" s="17"/>
      <c r="D48" s="18"/>
      <c r="E48" s="17"/>
      <c r="F48" s="19"/>
      <c r="G48" s="20"/>
    </row>
    <row r="49" spans="2:7">
      <c r="B49" s="16"/>
      <c r="C49" s="17"/>
      <c r="D49" s="18"/>
      <c r="E49" s="17"/>
      <c r="F49" s="19"/>
      <c r="G49" s="20"/>
    </row>
    <row r="50" spans="2:7">
      <c r="B50" s="16"/>
      <c r="C50" s="17"/>
      <c r="D50" s="18"/>
      <c r="E50" s="17"/>
      <c r="F50" s="19"/>
      <c r="G50" s="20"/>
    </row>
    <row r="51" spans="2:7">
      <c r="B51" s="16"/>
      <c r="C51" s="17"/>
      <c r="D51" s="18"/>
      <c r="E51" s="17"/>
      <c r="F51" s="19"/>
      <c r="G51" s="20"/>
    </row>
    <row r="52" spans="2:7">
      <c r="B52" s="16"/>
      <c r="C52" s="17"/>
      <c r="D52" s="18"/>
      <c r="E52" s="17"/>
      <c r="F52" s="19"/>
      <c r="G52" s="20"/>
    </row>
    <row r="53" spans="2:7">
      <c r="B53" s="16"/>
      <c r="C53" s="17"/>
      <c r="D53" s="18"/>
      <c r="E53" s="17"/>
      <c r="F53" s="19"/>
      <c r="G53" s="20"/>
    </row>
    <row r="54" spans="2:7">
      <c r="B54" s="16"/>
      <c r="C54" s="17"/>
      <c r="D54" s="18"/>
      <c r="E54" s="17"/>
      <c r="F54" s="19"/>
      <c r="G54" s="20"/>
    </row>
    <row r="55" spans="2:7">
      <c r="B55" s="16"/>
      <c r="C55" s="17"/>
      <c r="D55" s="18"/>
      <c r="E55" s="17"/>
      <c r="F55" s="19"/>
      <c r="G55" s="20"/>
    </row>
    <row r="56" spans="2:7">
      <c r="B56" s="16"/>
      <c r="C56" s="17"/>
      <c r="D56" s="18"/>
      <c r="E56" s="17"/>
      <c r="F56" s="19"/>
      <c r="G56" s="20"/>
    </row>
    <row r="57" spans="2:7">
      <c r="B57" s="16"/>
      <c r="C57" s="17"/>
      <c r="D57" s="18"/>
      <c r="E57" s="17"/>
      <c r="F57" s="19"/>
      <c r="G57" s="20"/>
    </row>
    <row r="58" spans="2:7">
      <c r="B58" s="16"/>
      <c r="C58" s="17"/>
      <c r="D58" s="18"/>
      <c r="E58" s="17"/>
      <c r="F58" s="19"/>
      <c r="G58" s="20"/>
    </row>
    <row r="59" spans="2:7">
      <c r="B59" s="16"/>
      <c r="C59" s="17"/>
      <c r="D59" s="18"/>
      <c r="E59" s="17"/>
      <c r="F59" s="19"/>
      <c r="G59" s="20"/>
    </row>
    <row r="60" spans="2:7">
      <c r="B60" s="16"/>
      <c r="C60" s="17"/>
      <c r="D60" s="18"/>
      <c r="E60" s="17"/>
      <c r="F60" s="19"/>
      <c r="G60" s="20"/>
    </row>
    <row r="61" spans="2:7">
      <c r="B61" s="16"/>
      <c r="C61" s="17"/>
      <c r="D61" s="18"/>
      <c r="E61" s="17"/>
      <c r="F61" s="19"/>
      <c r="G61" s="20"/>
    </row>
    <row r="62" spans="2:7">
      <c r="B62" s="16"/>
      <c r="C62" s="17"/>
      <c r="D62" s="18"/>
      <c r="E62" s="17"/>
      <c r="F62" s="19"/>
      <c r="G62" s="20"/>
    </row>
    <row r="63" spans="2:7">
      <c r="B63" s="16"/>
      <c r="C63" s="17"/>
      <c r="D63" s="18"/>
      <c r="E63" s="17"/>
      <c r="F63" s="19"/>
      <c r="G63" s="20"/>
    </row>
    <row r="64" spans="2:7">
      <c r="B64" s="16"/>
      <c r="C64" s="17"/>
      <c r="D64" s="18"/>
      <c r="E64" s="17"/>
      <c r="F64" s="19"/>
      <c r="G64" s="20"/>
    </row>
    <row r="65" spans="2:7">
      <c r="B65" s="16"/>
      <c r="C65" s="17"/>
      <c r="D65" s="18"/>
      <c r="E65" s="17"/>
      <c r="F65" s="19"/>
      <c r="G65" s="20"/>
    </row>
    <row r="66" spans="2:7">
      <c r="B66" s="16"/>
      <c r="C66" s="17"/>
      <c r="D66" s="18"/>
      <c r="E66" s="17"/>
      <c r="F66" s="19"/>
      <c r="G66" s="20"/>
    </row>
    <row r="67" spans="2:7">
      <c r="B67" s="16"/>
      <c r="C67" s="17"/>
      <c r="D67" s="18"/>
      <c r="E67" s="17"/>
      <c r="F67" s="19"/>
      <c r="G67" s="20"/>
    </row>
    <row r="68" spans="2:7">
      <c r="B68" s="16"/>
      <c r="C68" s="17"/>
      <c r="D68" s="18"/>
      <c r="E68" s="17"/>
      <c r="F68" s="19"/>
      <c r="G68" s="20"/>
    </row>
    <row r="69" spans="2:7">
      <c r="B69" s="16"/>
      <c r="C69" s="17"/>
      <c r="D69" s="18"/>
      <c r="E69" s="17"/>
      <c r="F69" s="19"/>
      <c r="G69" s="20"/>
    </row>
    <row r="70" spans="2:7">
      <c r="B70" s="16"/>
      <c r="C70" s="17"/>
      <c r="D70" s="18"/>
      <c r="E70" s="17"/>
      <c r="F70" s="19"/>
      <c r="G70" s="20"/>
    </row>
  </sheetData>
  <sheetProtection algorithmName="SHA-512" hashValue="zvNZY1O2Nn4IUjMDMDxhriJpyMxOIbuteTMKGbv85dXlbX5fs0+6RWQ/se4Fhw2EsyflH8jHSE5+G6PWEPfpAg==" saltValue="yxMmTECKClmtHmmcatAHYg==" spinCount="100000" sheet="1" objects="1" scenarios="1" selectLockedCells="1"/>
  <mergeCells count="43">
    <mergeCell ref="B12:C13"/>
    <mergeCell ref="D12:D13"/>
    <mergeCell ref="E12:E13"/>
    <mergeCell ref="I12:O12"/>
    <mergeCell ref="I13:I14"/>
    <mergeCell ref="B1:G3"/>
    <mergeCell ref="I3:O4"/>
    <mergeCell ref="C6:E8"/>
    <mergeCell ref="I7:O8"/>
    <mergeCell ref="D10:E10"/>
    <mergeCell ref="J25:O25"/>
    <mergeCell ref="J13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37:O37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44:O44"/>
    <mergeCell ref="J45:O45"/>
    <mergeCell ref="B46:C46"/>
    <mergeCell ref="J38:O38"/>
    <mergeCell ref="J39:O39"/>
    <mergeCell ref="J40:O40"/>
    <mergeCell ref="J41:O41"/>
    <mergeCell ref="J42:O42"/>
    <mergeCell ref="J43:O43"/>
  </mergeCells>
  <hyperlinks>
    <hyperlink ref="D10" r:id="rId1" xr:uid="{8F1B7510-E934-5D41-8DAA-2E7C361A9E97}"/>
    <hyperlink ref="I3" r:id="rId2" display="https://t.me/traderequipebrasil" xr:uid="{A06B3864-8073-3643-8A55-4CF2F39E2087}"/>
    <hyperlink ref="I7:O8" r:id="rId3" display="INSTAGRAM : @TRADEREQUIPEBRASIL" xr:uid="{B0CAC3BF-97AB-294F-B10D-A4147438AC0F}"/>
  </hyperlinks>
  <pageMargins left="0.511811024" right="0.511811024" top="0.78740157499999996" bottom="0.78740157499999996" header="0.31496062000000002" footer="0.31496062000000002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GERENCIAMENTO DE BANCA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2020-06-20T15:42:43Z</dcterms:created>
  <dcterms:modified xsi:type="dcterms:W3CDTF">2020-07-12T21:32:58Z</dcterms:modified>
</cp:coreProperties>
</file>